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C:\Users\fachard\Desktop\EDR\2024-2025\Label EDR\Grille et guide\"/>
    </mc:Choice>
  </mc:AlternateContent>
  <xr:revisionPtr revIDLastSave="0" documentId="13_ncr:1_{CFD8D4C2-4920-4202-87A4-ABC953469BE6}" xr6:coauthVersionLast="47" xr6:coauthVersionMax="47" xr10:uidLastSave="{00000000-0000-0000-0000-000000000000}"/>
  <bookViews>
    <workbookView xWindow="-110" yWindow="-110" windowWidth="19420" windowHeight="10420" tabRatio="802" activeTab="1" xr2:uid="{00000000-000D-0000-FFFF-FFFF00000000}"/>
  </bookViews>
  <sheets>
    <sheet name="Présentation" sheetId="14" r:id="rId1"/>
    <sheet name="1. Fiche identité EDR" sheetId="7" r:id="rId2"/>
    <sheet name="2. Grille Auto Evaluation" sheetId="6" r:id="rId3"/>
    <sheet name="3. Compte rendu" sheetId="12" r:id="rId4"/>
    <sheet name="4. Projet pédagogique" sheetId="16" r:id="rId5"/>
    <sheet name="5. Synthèse" sheetId="9" r:id="rId6"/>
  </sheets>
  <externalReferences>
    <externalReference r:id="rId7"/>
  </externalReferences>
  <definedNames>
    <definedName name="_xlnm._FilterDatabase" localSheetId="2" hidden="1">'2. Grille Auto Evaluation'!$E$6:$J$109</definedName>
    <definedName name="Fréquence">[1]Données!$G$3:$G$6</definedName>
    <definedName name="_xlnm.Print_Titles" localSheetId="1">'1. Fiche identité EDR'!$1:$1</definedName>
    <definedName name="_xlnm.Print_Titles" localSheetId="2">'2. Grille Auto Evaluation'!$1:$5</definedName>
    <definedName name="_xlnm.Print_Titles" localSheetId="3">'3. Compte rendu'!$1:$4</definedName>
    <definedName name="_xlnm.Print_Titles" localSheetId="4">'4. Projet pédagogique'!$1:$4</definedName>
    <definedName name="Print_Area" localSheetId="1">'1. Fiche identité EDR'!$A$49:$L$88</definedName>
    <definedName name="Print_Area" localSheetId="2">'2. Grille Auto Evaluation'!$A$1:$J$109</definedName>
    <definedName name="Print_Area" localSheetId="3">'3. Compte rendu'!$A$1:$J$61</definedName>
    <definedName name="Print_Area" localSheetId="4">'4. Projet pédagogique'!$A$1:$J$52</definedName>
    <definedName name="Print_Area" localSheetId="5">'5. Synthèse'!$A$1:$AD$38</definedName>
    <definedName name="Print_Area" localSheetId="0">Présentation!$A$1:$AE$25</definedName>
    <definedName name="_xlnm.Print_Area" localSheetId="1">'1. Fiche identité EDR'!$A$1:$L$88</definedName>
    <definedName name="_xlnm.Print_Area" localSheetId="2">'2. Grille Auto Evaluation'!$B$1:$J$109</definedName>
    <definedName name="_xlnm.Print_Area" localSheetId="3">'3. Compte rendu'!$A$1:$J$61</definedName>
    <definedName name="_xlnm.Print_Area" localSheetId="4">'4. Projet pédagogique'!$A$1:$J$53</definedName>
    <definedName name="_xlnm.Print_Area" localSheetId="5">'5. Synthèse'!$A$1:$I$44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6" l="1"/>
  <c r="J72" i="6"/>
  <c r="I5" i="6" s="1"/>
  <c r="H72" i="6"/>
  <c r="G5" i="6" s="1"/>
  <c r="F22" i="6"/>
  <c r="F72" i="7"/>
  <c r="D24" i="6" s="1"/>
  <c r="J54" i="6"/>
  <c r="H54" i="6"/>
  <c r="K75" i="7"/>
  <c r="K72" i="7"/>
  <c r="H72" i="7"/>
  <c r="H73" i="7" s="1"/>
  <c r="F71" i="7"/>
  <c r="K73" i="7"/>
  <c r="I72" i="7"/>
  <c r="K71" i="7"/>
  <c r="I71" i="7"/>
  <c r="H71" i="7"/>
  <c r="K69" i="7"/>
  <c r="I69" i="7"/>
  <c r="H69" i="7"/>
  <c r="F69" i="7"/>
  <c r="D23" i="6" s="1"/>
  <c r="K66" i="7"/>
  <c r="I66" i="7"/>
  <c r="H66" i="7"/>
  <c r="F66" i="7"/>
  <c r="D22" i="6" s="1"/>
  <c r="K63" i="7"/>
  <c r="I63" i="7"/>
  <c r="H63" i="7"/>
  <c r="F63" i="7"/>
  <c r="D21" i="6" s="1"/>
  <c r="K60" i="7"/>
  <c r="I60" i="7"/>
  <c r="H60" i="7"/>
  <c r="F60" i="7"/>
  <c r="D20" i="6" s="1"/>
  <c r="K57" i="7"/>
  <c r="I57" i="7"/>
  <c r="H57" i="7"/>
  <c r="F57" i="7"/>
  <c r="D19" i="6" s="1"/>
  <c r="I73" i="7" l="1"/>
  <c r="I76" i="7" s="1"/>
  <c r="H75" i="7"/>
  <c r="F73" i="7"/>
  <c r="F76" i="7" s="1"/>
  <c r="F24" i="6"/>
  <c r="J24" i="6"/>
  <c r="H24" i="6"/>
  <c r="H3" i="16"/>
  <c r="B3" i="16"/>
  <c r="H76" i="7" l="1"/>
  <c r="I75" i="7"/>
  <c r="F75" i="7"/>
  <c r="J65" i="6"/>
  <c r="H65" i="6"/>
  <c r="J64" i="6"/>
  <c r="H64" i="6"/>
  <c r="F65" i="6"/>
  <c r="F64" i="6"/>
  <c r="F63" i="6"/>
  <c r="J84" i="6" l="1"/>
  <c r="J83" i="6"/>
  <c r="H83" i="6"/>
  <c r="F83" i="6"/>
  <c r="F85" i="6"/>
  <c r="F103" i="6" l="1"/>
  <c r="H103" i="6"/>
  <c r="J103" i="6"/>
  <c r="F23" i="6" l="1"/>
  <c r="F62" i="6" l="1"/>
  <c r="F71" i="6" l="1"/>
  <c r="H71" i="6" l="1"/>
  <c r="J28" i="6"/>
  <c r="H28" i="6"/>
  <c r="F28" i="6"/>
  <c r="F11" i="6" l="1"/>
  <c r="H11" i="6"/>
  <c r="J55" i="6" l="1"/>
  <c r="H55" i="6"/>
  <c r="F55" i="6"/>
  <c r="J71" i="6" l="1"/>
  <c r="F68" i="6" l="1"/>
  <c r="H68" i="6"/>
  <c r="F53" i="6"/>
  <c r="J40" i="6"/>
  <c r="H32" i="6"/>
  <c r="J57" i="6" l="1"/>
  <c r="H57" i="6"/>
  <c r="F57" i="6"/>
  <c r="F87" i="6" l="1"/>
  <c r="J87" i="6" l="1"/>
  <c r="H87" i="6"/>
  <c r="F105" i="6" l="1"/>
  <c r="J66" i="6"/>
  <c r="J60" i="6" l="1"/>
  <c r="H52" i="6"/>
  <c r="J68" i="6"/>
  <c r="F29" i="6" l="1"/>
  <c r="H3" i="12" l="1"/>
  <c r="B3" i="12"/>
  <c r="G3" i="9"/>
  <c r="D4" i="6"/>
  <c r="F9" i="6" l="1"/>
  <c r="J29" i="6"/>
  <c r="H29" i="6"/>
  <c r="F58" i="6"/>
  <c r="F94" i="6"/>
  <c r="J23" i="6" l="1"/>
  <c r="J21" i="6"/>
  <c r="J20" i="6"/>
  <c r="D2" i="6"/>
  <c r="G7" i="9"/>
  <c r="G5" i="9"/>
  <c r="B7" i="9"/>
  <c r="B5" i="9"/>
  <c r="J8" i="6"/>
  <c r="B3" i="9"/>
  <c r="B2" i="6"/>
  <c r="F100" i="6"/>
  <c r="H100" i="6"/>
  <c r="J100" i="6"/>
  <c r="J105" i="6"/>
  <c r="H105" i="6"/>
  <c r="J104" i="6"/>
  <c r="J102" i="6"/>
  <c r="H102" i="6"/>
  <c r="J101" i="6"/>
  <c r="H101" i="6"/>
  <c r="F101" i="6"/>
  <c r="J97" i="6"/>
  <c r="H97" i="6"/>
  <c r="J95" i="6"/>
  <c r="H95" i="6"/>
  <c r="F95" i="6"/>
  <c r="J94" i="6"/>
  <c r="H94" i="6"/>
  <c r="J96" i="6"/>
  <c r="J86" i="6"/>
  <c r="H86" i="6"/>
  <c r="J85" i="6"/>
  <c r="H85" i="6"/>
  <c r="H84" i="6"/>
  <c r="J79" i="6"/>
  <c r="J78" i="6"/>
  <c r="H78" i="6"/>
  <c r="J77" i="6"/>
  <c r="H77" i="6"/>
  <c r="F77" i="6"/>
  <c r="J74" i="6"/>
  <c r="H74" i="6"/>
  <c r="F74" i="6"/>
  <c r="J70" i="6"/>
  <c r="H70" i="6"/>
  <c r="F70" i="6"/>
  <c r="J69" i="6"/>
  <c r="H69" i="6"/>
  <c r="J63" i="6"/>
  <c r="H63" i="6"/>
  <c r="J62" i="6"/>
  <c r="H62" i="6"/>
  <c r="J22" i="6"/>
  <c r="H19" i="6"/>
  <c r="J59" i="6"/>
  <c r="H59" i="6"/>
  <c r="H58" i="6"/>
  <c r="J58" i="6"/>
  <c r="J56" i="6"/>
  <c r="H56" i="6"/>
  <c r="F56" i="6"/>
  <c r="J53" i="6"/>
  <c r="H53" i="6"/>
  <c r="J52" i="6"/>
  <c r="J50" i="6"/>
  <c r="J49" i="6"/>
  <c r="H49" i="6"/>
  <c r="F49" i="6"/>
  <c r="F44" i="6"/>
  <c r="H44" i="6"/>
  <c r="J44" i="6"/>
  <c r="F45" i="6"/>
  <c r="H45" i="6"/>
  <c r="J45" i="6"/>
  <c r="F46" i="6"/>
  <c r="H46" i="6"/>
  <c r="J46" i="6"/>
  <c r="F47" i="6"/>
  <c r="H47" i="6"/>
  <c r="J47" i="6"/>
  <c r="J43" i="6"/>
  <c r="H43" i="6"/>
  <c r="F43" i="6"/>
  <c r="J39" i="6"/>
  <c r="H39" i="6"/>
  <c r="F39" i="6"/>
  <c r="J38" i="6"/>
  <c r="H38" i="6"/>
  <c r="F38" i="6"/>
  <c r="F27" i="6"/>
  <c r="J37" i="6"/>
  <c r="H37" i="6"/>
  <c r="F36" i="6"/>
  <c r="J36" i="6"/>
  <c r="H36" i="6"/>
  <c r="J31" i="6"/>
  <c r="H31" i="6"/>
  <c r="F31" i="6"/>
  <c r="J30" i="6"/>
  <c r="H30" i="6"/>
  <c r="F30" i="6"/>
  <c r="J27" i="6"/>
  <c r="H27" i="6"/>
  <c r="J33" i="6"/>
  <c r="J32" i="6"/>
  <c r="F18" i="6"/>
  <c r="J26" i="6"/>
  <c r="H26" i="6"/>
  <c r="F26" i="6"/>
  <c r="J19" i="6"/>
  <c r="H23" i="6"/>
  <c r="H22" i="6"/>
  <c r="H21" i="6"/>
  <c r="H20" i="6"/>
  <c r="F21" i="6"/>
  <c r="J18" i="6"/>
  <c r="H18" i="6"/>
  <c r="J13" i="6"/>
  <c r="H13" i="6"/>
  <c r="F13" i="6"/>
  <c r="J11" i="6"/>
  <c r="J12" i="6"/>
  <c r="J10" i="6"/>
  <c r="H10" i="6"/>
  <c r="F10" i="6"/>
  <c r="J9" i="6"/>
  <c r="H9" i="6"/>
  <c r="H8" i="6"/>
  <c r="F8" i="6"/>
  <c r="G4" i="6" l="1"/>
  <c r="I4" i="6"/>
  <c r="F20" i="6"/>
  <c r="E4" i="6" l="1"/>
  <c r="D5" i="6" l="1"/>
  <c r="H6" i="12" s="1"/>
  <c r="G12" i="9" l="1"/>
</calcChain>
</file>

<file path=xl/sharedStrings.xml><?xml version="1.0" encoding="utf-8"?>
<sst xmlns="http://schemas.openxmlformats.org/spreadsheetml/2006/main" count="790" uniqueCount="508">
  <si>
    <t>Budget consacré à l'EDR</t>
  </si>
  <si>
    <t>Connaissance des conventions signées entre la FFR et les différentes entités</t>
  </si>
  <si>
    <t>Le club bénéficie d'une subvention municipale, spéciale EDR</t>
  </si>
  <si>
    <t>Le club utilise les dispositifs d'accompagnement</t>
  </si>
  <si>
    <t>Les dirigeants et les éducateurs bénéficient des mesures fiscales en faveur des bénévoles (URSAAF - Loi Sarkozy)</t>
  </si>
  <si>
    <t>A</t>
  </si>
  <si>
    <t>B</t>
  </si>
  <si>
    <t>I</t>
  </si>
  <si>
    <t>I. ORGANISATION / ACCUEIL</t>
  </si>
  <si>
    <t>Respect du règlement EDR</t>
  </si>
  <si>
    <t>Un représentant EDR est élu au comité directeur du club</t>
  </si>
  <si>
    <t>% du budget EDR par rapport au budget club</t>
  </si>
  <si>
    <t>Organisation des collations après tournoi</t>
  </si>
  <si>
    <t xml:space="preserve">Rédaction de compte rendu de réunion </t>
  </si>
  <si>
    <t>Participation aux journées ateliers FFR (M8 - M10 - M12)</t>
  </si>
  <si>
    <t>Organisation d'un accueil / entrainements pendant les vacances scolaires</t>
  </si>
  <si>
    <t>Organisation d'événements spécifiques EDR (fêtes, déplacements matchs, sorties)</t>
  </si>
  <si>
    <t>Accès au projet pédagogique (canal de communication)</t>
  </si>
  <si>
    <t>Joueurs formés et titulaires du passeport arbitrage présentés au concours découverte</t>
  </si>
  <si>
    <t>Participation à l'action "l'arbitre acteur au cœur de son club" - M8 - M10 information sur les règles fondamentales</t>
  </si>
  <si>
    <t>A MINI 2</t>
  </si>
  <si>
    <t>A MINI 6</t>
  </si>
  <si>
    <t>A MINI 8</t>
  </si>
  <si>
    <t>A MINI 10</t>
  </si>
  <si>
    <t>A MINI 12</t>
  </si>
  <si>
    <t>A MINI 15</t>
  </si>
  <si>
    <t>A MINI 9</t>
  </si>
  <si>
    <t>A MINI 18</t>
  </si>
  <si>
    <t>A MINI 23</t>
  </si>
  <si>
    <t>A MINI 1</t>
  </si>
  <si>
    <t>A 1 POUR 3</t>
  </si>
  <si>
    <t>A 1 POUR 5</t>
  </si>
  <si>
    <t>A 1 POUR 4</t>
  </si>
  <si>
    <t>A 1 POUR 2</t>
  </si>
  <si>
    <t>Nombre de réunions  de coordination de l'EDR (organisation, administratif)  dans l'année</t>
  </si>
  <si>
    <t>A MINI 3</t>
  </si>
  <si>
    <t>1.1.1</t>
  </si>
  <si>
    <t>1.1.2</t>
  </si>
  <si>
    <t>1.1.3</t>
  </si>
  <si>
    <t>1. ORGANISATION / ACCUEIL</t>
  </si>
  <si>
    <t>1.1. Organisation Administrative EDR</t>
  </si>
  <si>
    <t>1.1.4</t>
  </si>
  <si>
    <t>1.1.5</t>
  </si>
  <si>
    <t>1.1.6</t>
  </si>
  <si>
    <t>1.1.7</t>
  </si>
  <si>
    <t>1.1.8</t>
  </si>
  <si>
    <t>1.1.9</t>
  </si>
  <si>
    <t>1.2. Licenciés EDR</t>
  </si>
  <si>
    <t>1.2.1</t>
  </si>
  <si>
    <t>1.2.3</t>
  </si>
  <si>
    <t>1.2.2</t>
  </si>
  <si>
    <t>1.2.4</t>
  </si>
  <si>
    <t>1.2.5</t>
  </si>
  <si>
    <t>1.2.6</t>
  </si>
  <si>
    <t>1.2.7</t>
  </si>
  <si>
    <t>1.3.1</t>
  </si>
  <si>
    <t>1.3.2</t>
  </si>
  <si>
    <t>1.3.3</t>
  </si>
  <si>
    <t>1.3.4</t>
  </si>
  <si>
    <t>1.3.5</t>
  </si>
  <si>
    <t>1.3.7</t>
  </si>
  <si>
    <t>1.3.8</t>
  </si>
  <si>
    <t>1.3.9</t>
  </si>
  <si>
    <t>1.4.1</t>
  </si>
  <si>
    <t>1.4.2</t>
  </si>
  <si>
    <t>1.3. Equipements sportifs et matériel</t>
  </si>
  <si>
    <t>1.4.  Accueil et accompagnement de l'activité</t>
  </si>
  <si>
    <t>1.4.3</t>
  </si>
  <si>
    <t>1.4.4</t>
  </si>
  <si>
    <t>1.4.5</t>
  </si>
  <si>
    <t xml:space="preserve">3. COMMUNICATION / DEVELOPPEMENT </t>
  </si>
  <si>
    <t>2. FORMATION</t>
  </si>
  <si>
    <t>2.1. Ethique et règlement</t>
  </si>
  <si>
    <t>2.2. Projet pédagogique</t>
  </si>
  <si>
    <t>2.3. Formation des éducateurs</t>
  </si>
  <si>
    <t>2.4. Formation des éducateurs</t>
  </si>
  <si>
    <t>2.1.1</t>
  </si>
  <si>
    <t>2.1.2</t>
  </si>
  <si>
    <t>2.2.1</t>
  </si>
  <si>
    <t>2.2.2</t>
  </si>
  <si>
    <t>2.3.1</t>
  </si>
  <si>
    <t>2.3.2</t>
  </si>
  <si>
    <t>2.4.1</t>
  </si>
  <si>
    <t>2.4.2</t>
  </si>
  <si>
    <t>2.4.3</t>
  </si>
  <si>
    <t>2.4.4</t>
  </si>
  <si>
    <t>2.4.5</t>
  </si>
  <si>
    <t>2.3.3</t>
  </si>
  <si>
    <t>2.3.4</t>
  </si>
  <si>
    <t>2.3.5</t>
  </si>
  <si>
    <t>2.1.3</t>
  </si>
  <si>
    <t>2.1.4</t>
  </si>
  <si>
    <t>2.1.5</t>
  </si>
  <si>
    <t>2.5. Arbitrage</t>
  </si>
  <si>
    <t>2.5.1</t>
  </si>
  <si>
    <t>2.5.2</t>
  </si>
  <si>
    <t>2.5.3</t>
  </si>
  <si>
    <t>2.5.4</t>
  </si>
  <si>
    <t>2.5.5</t>
  </si>
  <si>
    <t>2.6. Rencontres</t>
  </si>
  <si>
    <t>2.6.1</t>
  </si>
  <si>
    <t>2.6.2</t>
  </si>
  <si>
    <t>2.7. Milieu scolaire</t>
  </si>
  <si>
    <t>2.7.1</t>
  </si>
  <si>
    <t>2.7.2</t>
  </si>
  <si>
    <t>2.7.3</t>
  </si>
  <si>
    <t>2.7.4</t>
  </si>
  <si>
    <t>2.3.6</t>
  </si>
  <si>
    <t>2.3.7</t>
  </si>
  <si>
    <t>1.4. Accueil et accompagnement de l'activité</t>
  </si>
  <si>
    <t>A MINI 1 EQUIPE DE 4 JOUEURS</t>
  </si>
  <si>
    <t>A MINI 2 EQUIPES DE 4 JOUEURS</t>
  </si>
  <si>
    <t>3.1.  Actions de développement</t>
  </si>
  <si>
    <t>3.2 Milieu institutionnel</t>
  </si>
  <si>
    <t xml:space="preserve">3.5 Partenariat </t>
  </si>
  <si>
    <t>3.1.1</t>
  </si>
  <si>
    <t>3.1.2</t>
  </si>
  <si>
    <t>3.1.3</t>
  </si>
  <si>
    <t>3.1.4</t>
  </si>
  <si>
    <t>3.1.5</t>
  </si>
  <si>
    <t>3.2.1</t>
  </si>
  <si>
    <t>3.2.2</t>
  </si>
  <si>
    <t>3.2.3</t>
  </si>
  <si>
    <t>3.2.4</t>
  </si>
  <si>
    <t>3.3.1</t>
  </si>
  <si>
    <t>3.4.1</t>
  </si>
  <si>
    <t>3.5.1</t>
  </si>
  <si>
    <t>3.3.2</t>
  </si>
  <si>
    <t>3.3.3</t>
  </si>
  <si>
    <t>3.3.4</t>
  </si>
  <si>
    <t>3.3.5</t>
  </si>
  <si>
    <t>3.4.2</t>
  </si>
  <si>
    <t>3.4.3</t>
  </si>
  <si>
    <t>3.4.4</t>
  </si>
  <si>
    <t>3.4.5</t>
  </si>
  <si>
    <t>3.4.6</t>
  </si>
  <si>
    <t>3.5.2</t>
  </si>
  <si>
    <t>3.5.3</t>
  </si>
  <si>
    <t>3.3 Communication externe</t>
  </si>
  <si>
    <t>3.4 Communication interne</t>
  </si>
  <si>
    <t>Comité Départemental</t>
  </si>
  <si>
    <t>Club 1</t>
  </si>
  <si>
    <t>Club 2</t>
  </si>
  <si>
    <t>Club 3</t>
  </si>
  <si>
    <t>Club 4</t>
  </si>
  <si>
    <t>Club 5</t>
  </si>
  <si>
    <t>Code FFR</t>
  </si>
  <si>
    <t>Responsable EDR</t>
  </si>
  <si>
    <t>Nom</t>
  </si>
  <si>
    <t>Nom - Prénom</t>
  </si>
  <si>
    <t>Adresse mail</t>
  </si>
  <si>
    <t>Téléphone</t>
  </si>
  <si>
    <t>Site internet</t>
  </si>
  <si>
    <t>Page facebook</t>
  </si>
  <si>
    <t>année n-1</t>
  </si>
  <si>
    <t>année n-2</t>
  </si>
  <si>
    <t>année n-3</t>
  </si>
  <si>
    <t>Nombre de joueurs licenciés dans le club</t>
  </si>
  <si>
    <t>Ratio licenciés EDR / licenciés joueurs clubs</t>
  </si>
  <si>
    <t>Evolution</t>
  </si>
  <si>
    <t>Année de création EDR</t>
  </si>
  <si>
    <t>M6</t>
  </si>
  <si>
    <t>M8</t>
  </si>
  <si>
    <t>M10</t>
  </si>
  <si>
    <t>M12</t>
  </si>
  <si>
    <t>M14</t>
  </si>
  <si>
    <t>M15 féminines</t>
  </si>
  <si>
    <t>Nombre</t>
  </si>
  <si>
    <t>1.1. Organisation adminstrative EDR</t>
  </si>
  <si>
    <t>1. Fiche d'identité</t>
  </si>
  <si>
    <t>2. Grille auto évaluation</t>
  </si>
  <si>
    <t>Conseiller Technique</t>
  </si>
  <si>
    <t>Date de visite</t>
  </si>
  <si>
    <t>Signature</t>
  </si>
  <si>
    <t>Président</t>
  </si>
  <si>
    <t>Président Comité Départemental</t>
  </si>
  <si>
    <t>Date décision</t>
  </si>
  <si>
    <t xml:space="preserve">Transmis à la FFR le </t>
  </si>
  <si>
    <t>GRILLE D'AUTOEVALUATION</t>
  </si>
  <si>
    <t>3.2. Milieu institutionnel</t>
  </si>
  <si>
    <t>Ligue</t>
  </si>
  <si>
    <t>Code Ligue</t>
  </si>
  <si>
    <t>Organisation d'actions de développement de la pratique féminine (challenge M15)</t>
  </si>
  <si>
    <t>2.4. Formation des joueurs</t>
  </si>
  <si>
    <t xml:space="preserve">TOUS LES CRITERES DOIVENT ETRE COMPLETES
A : critère obligatoire pour le niveau de label demandé ; B : critère non obligatoire pour le niveau de label demandé ; I : critère informatif </t>
  </si>
  <si>
    <t>COMPTE RENDU DE VISITE D'EVALUATION</t>
  </si>
  <si>
    <t>Date de la visite</t>
  </si>
  <si>
    <t>Personnes présentes</t>
  </si>
  <si>
    <t>Prénom</t>
  </si>
  <si>
    <t xml:space="preserve">Qualité </t>
  </si>
  <si>
    <t>FORMATION</t>
  </si>
  <si>
    <t>DEVELOPPEMENT / COMMUNICATION</t>
  </si>
  <si>
    <t>CONCLUSION</t>
  </si>
  <si>
    <t>Commission Départementale EDR</t>
  </si>
  <si>
    <t xml:space="preserve">AVIS </t>
  </si>
  <si>
    <t>Date</t>
  </si>
  <si>
    <t xml:space="preserve">PIECES JUSTIFICATIVES </t>
  </si>
  <si>
    <t>DEMANDE</t>
  </si>
  <si>
    <t>SYNTHESE DOSSIER</t>
  </si>
  <si>
    <t xml:space="preserve">FICHE IDENTITE </t>
  </si>
  <si>
    <t>ORGANIGRAMME EDR</t>
  </si>
  <si>
    <t xml:space="preserve">INFORMATIONS GENERALES </t>
  </si>
  <si>
    <t>Organigramme de l'EDR (administratif, éducateurs)</t>
  </si>
  <si>
    <t>Ecole de rugby déclarée sous Ovale 2</t>
  </si>
  <si>
    <t>Les obligations fédérales sont respectées (nombre de licenciés par niveau)</t>
  </si>
  <si>
    <t>Nombre de terrains</t>
  </si>
  <si>
    <t>Mise à disposition d'autre matériel pédagogique : (plots, cônes, lattes, chasubles,…)</t>
  </si>
  <si>
    <t>Mise à disposition de vestiaires fille (si effectif) et garçon</t>
  </si>
  <si>
    <t>Mise à disposition d'une trousse de premiers secours</t>
  </si>
  <si>
    <t xml:space="preserve">Mise à disposition d'une salle d'accueil ou salle de vie </t>
  </si>
  <si>
    <t>A l'inscription, remise d'un dossier de fonctionnement de l'EDR</t>
  </si>
  <si>
    <t>Organisation de réunions techniques / pédagogiques</t>
  </si>
  <si>
    <t>Les éducateurs sont impliqués dans les actions départementales</t>
  </si>
  <si>
    <t xml:space="preserve">Le club mène des actions pour fidéliser ses éducateurs </t>
  </si>
  <si>
    <t>Passage du passeport d'arbitrage pour les M12</t>
  </si>
  <si>
    <t xml:space="preserve">Organisation de tournois ou plateaux EDR hors calendrier FFR </t>
  </si>
  <si>
    <t>Une personne est en charge des relations avec le scolaire</t>
  </si>
  <si>
    <t>Existence d'une convention signée avec une école primaire avec accompagnement - intervention</t>
  </si>
  <si>
    <t>Existence d'une convention signée avec un collège avec accompagnement - intervention</t>
  </si>
  <si>
    <t>Mise en place d'un canal de communication de l'EDR (journal, site, facebook…)</t>
  </si>
  <si>
    <t>Utilisation d'une adresse mail destinée à l'école de rugby</t>
  </si>
  <si>
    <t>Mise en place d'un canal de communication du club (journal, site, facebook…)</t>
  </si>
  <si>
    <t xml:space="preserve">Mise en place d'opérations de communication pour recruter, fidéliser, annoncer les tournois </t>
  </si>
  <si>
    <t>Affichage du calendrier des plateaux, des entrainements</t>
  </si>
  <si>
    <t>Existence d'un partenariat privé propre à l'école de rugby</t>
  </si>
  <si>
    <t>Mise en vente de produits dérivés EDR (articles logotés, photos, calendriers, )</t>
  </si>
  <si>
    <t>Haute Savoie</t>
  </si>
  <si>
    <t>Vienne</t>
  </si>
  <si>
    <t>Var</t>
  </si>
  <si>
    <t>Isère</t>
  </si>
  <si>
    <t>Savoie</t>
  </si>
  <si>
    <t>Gironde</t>
  </si>
  <si>
    <t>Landes</t>
  </si>
  <si>
    <t>Aisne</t>
  </si>
  <si>
    <t>Nord</t>
  </si>
  <si>
    <t>Ain</t>
  </si>
  <si>
    <t>Rhône</t>
  </si>
  <si>
    <t>Calvados</t>
  </si>
  <si>
    <t>Eure</t>
  </si>
  <si>
    <t>Manche</t>
  </si>
  <si>
    <t>Orne</t>
  </si>
  <si>
    <t>Seine Maritime</t>
  </si>
  <si>
    <t>Cher</t>
  </si>
  <si>
    <t>Eure et loire</t>
  </si>
  <si>
    <t>Indre</t>
  </si>
  <si>
    <t>Indre et Loire</t>
  </si>
  <si>
    <t>Bas Rhin</t>
  </si>
  <si>
    <t>Loir et Cher</t>
  </si>
  <si>
    <t>Pas de Calais</t>
  </si>
  <si>
    <t>Haut Rhin</t>
  </si>
  <si>
    <t>Somme</t>
  </si>
  <si>
    <t>Ardennes</t>
  </si>
  <si>
    <t>Doubs</t>
  </si>
  <si>
    <t>Haute Saone</t>
  </si>
  <si>
    <t>Jura</t>
  </si>
  <si>
    <t>Territoire Belfort</t>
  </si>
  <si>
    <t>Aube</t>
  </si>
  <si>
    <t>Essonne</t>
  </si>
  <si>
    <t>Hauts de Seine</t>
  </si>
  <si>
    <t>Marne</t>
  </si>
  <si>
    <t>Oise</t>
  </si>
  <si>
    <t>Paris</t>
  </si>
  <si>
    <t>Saint Denis</t>
  </si>
  <si>
    <t>Seine et Marne</t>
  </si>
  <si>
    <t>Val de Marne</t>
  </si>
  <si>
    <t>Val d'Oise</t>
  </si>
  <si>
    <t>Aude</t>
  </si>
  <si>
    <t>Hérault</t>
  </si>
  <si>
    <t>Lozère</t>
  </si>
  <si>
    <t>Cantal</t>
  </si>
  <si>
    <t>Corrèze</t>
  </si>
  <si>
    <t>Creuse</t>
  </si>
  <si>
    <t>Haute Vienne</t>
  </si>
  <si>
    <t>Lot</t>
  </si>
  <si>
    <t>Loiret</t>
  </si>
  <si>
    <t>Dordogne</t>
  </si>
  <si>
    <t>Alpes de Hautes Provence</t>
  </si>
  <si>
    <t>Bouches du Rhône</t>
  </si>
  <si>
    <t>Gard</t>
  </si>
  <si>
    <t>Hautes Alpes</t>
  </si>
  <si>
    <t>Vaucluse</t>
  </si>
  <si>
    <t>Ariège</t>
  </si>
  <si>
    <t>Aveyron</t>
  </si>
  <si>
    <t>Haute garonne</t>
  </si>
  <si>
    <t>Tarn</t>
  </si>
  <si>
    <t>Tarn et Garonne</t>
  </si>
  <si>
    <t>Pyrénés Orientales</t>
  </si>
  <si>
    <t>Corse du Sud</t>
  </si>
  <si>
    <t>Haute Corse</t>
  </si>
  <si>
    <t>Meurthe et Moselle</t>
  </si>
  <si>
    <t>Alpes Maritimes</t>
  </si>
  <si>
    <t>Meuse</t>
  </si>
  <si>
    <t>Drôme</t>
  </si>
  <si>
    <t>Moselle</t>
  </si>
  <si>
    <t>Vosges</t>
  </si>
  <si>
    <t>Gers</t>
  </si>
  <si>
    <t>Hautes Pyrénées</t>
  </si>
  <si>
    <t>Loire Atlantique</t>
  </si>
  <si>
    <t>Mayenne</t>
  </si>
  <si>
    <t>Sarthe</t>
  </si>
  <si>
    <t>Vendée</t>
  </si>
  <si>
    <t>Allier</t>
  </si>
  <si>
    <t>Haute Loire</t>
  </si>
  <si>
    <t>Puy de Dôme</t>
  </si>
  <si>
    <t>Pyrénées Atlantique</t>
  </si>
  <si>
    <t>Côte d'Or</t>
  </si>
  <si>
    <t>Haute Marne</t>
  </si>
  <si>
    <t>Nièvre</t>
  </si>
  <si>
    <t>Saône et loire</t>
  </si>
  <si>
    <t>Yonne</t>
  </si>
  <si>
    <t>Côte d'Armor</t>
  </si>
  <si>
    <t>Finistère</t>
  </si>
  <si>
    <t>Ile et Vilaine</t>
  </si>
  <si>
    <t>Ardèche</t>
  </si>
  <si>
    <t>Deux-Sèvres</t>
  </si>
  <si>
    <t>Morbihan</t>
  </si>
  <si>
    <t>Charente Maritime</t>
  </si>
  <si>
    <t>Charente</t>
  </si>
  <si>
    <t>Réunion</t>
  </si>
  <si>
    <t>Mayotte</t>
  </si>
  <si>
    <t>Nouvelle Calédonie</t>
  </si>
  <si>
    <t>Guyane</t>
  </si>
  <si>
    <t>Martinique</t>
  </si>
  <si>
    <t>Guadeloupe</t>
  </si>
  <si>
    <t>Wallis et Futuna</t>
  </si>
  <si>
    <t>Yvelines</t>
  </si>
  <si>
    <t>Maine et Loire</t>
  </si>
  <si>
    <t>Lot et Garonne</t>
  </si>
  <si>
    <t>Loire</t>
  </si>
  <si>
    <t>Préciser les référents, les éducateurs par catégorie</t>
  </si>
  <si>
    <t>Auvergne Rhône Alpes</t>
  </si>
  <si>
    <t>Bourgogne Franche Comté</t>
  </si>
  <si>
    <t>Bretagne</t>
  </si>
  <si>
    <t>Centre Val de Loire</t>
  </si>
  <si>
    <t>Corse</t>
  </si>
  <si>
    <t xml:space="preserve">Grand Est </t>
  </si>
  <si>
    <t>Hauts de France</t>
  </si>
  <si>
    <t>Ile de France</t>
  </si>
  <si>
    <t>Normandie</t>
  </si>
  <si>
    <t>Nouvelle Aquitaine</t>
  </si>
  <si>
    <t>Occitanie</t>
  </si>
  <si>
    <t>Outre Mer</t>
  </si>
  <si>
    <t>Pays de la Loire</t>
  </si>
  <si>
    <t>Provence Alpes de Côte d'Azur</t>
  </si>
  <si>
    <t>Responsable sportif EDR</t>
  </si>
  <si>
    <t>Responsable administratif</t>
  </si>
  <si>
    <t>Fonction</t>
  </si>
  <si>
    <t>RENOUVELLEMENT</t>
  </si>
  <si>
    <t>2. Grille d'auto évaluation</t>
  </si>
  <si>
    <t>5. Synthèse du dossier</t>
  </si>
  <si>
    <t>LABELLISATION INITIALE</t>
  </si>
  <si>
    <t>année en cours</t>
  </si>
  <si>
    <t xml:space="preserve"> </t>
  </si>
  <si>
    <t xml:space="preserve">Les pièces à fournir : </t>
  </si>
  <si>
    <t>Existe-t-il un référent arbitrage ?</t>
  </si>
  <si>
    <t>3. Comte rendu de visite d'évaluation</t>
  </si>
  <si>
    <t xml:space="preserve">EVOLUTION ET PLAN D'AMELIORATION </t>
  </si>
  <si>
    <t>Thème</t>
  </si>
  <si>
    <t>Pilote</t>
  </si>
  <si>
    <t>Délai</t>
  </si>
  <si>
    <t>ORGANISATION / ACCUEIL</t>
  </si>
  <si>
    <t>Administratif</t>
  </si>
  <si>
    <t>Licenciés</t>
  </si>
  <si>
    <t>Equipements</t>
  </si>
  <si>
    <t>Accompagnement</t>
  </si>
  <si>
    <t>Ethique et règlement</t>
  </si>
  <si>
    <t xml:space="preserve">Projet pédagogique </t>
  </si>
  <si>
    <t>Formation éducateurs</t>
  </si>
  <si>
    <t>Formation joueurs</t>
  </si>
  <si>
    <t>Arbitrage</t>
  </si>
  <si>
    <t>Rencontres</t>
  </si>
  <si>
    <t>Milieu scolaire</t>
  </si>
  <si>
    <t>Action de développement</t>
  </si>
  <si>
    <t>Milieu institutionnel</t>
  </si>
  <si>
    <t>Communication externe</t>
  </si>
  <si>
    <t>Communication interne</t>
  </si>
  <si>
    <t>Partenariat</t>
  </si>
  <si>
    <t>Actions</t>
  </si>
  <si>
    <t>2.3.8</t>
  </si>
  <si>
    <t>Signature et affichage de la charte du jeune joueur</t>
  </si>
  <si>
    <t>Signature et affichage de la charte du supporter (parents)</t>
  </si>
  <si>
    <t>Signature et affichage de la charte de l'éducateur</t>
  </si>
  <si>
    <t>A MINI 1 POUR 8</t>
  </si>
  <si>
    <t>A MINI 1 POUR 12</t>
  </si>
  <si>
    <t>A MINI 1 POUR 16</t>
  </si>
  <si>
    <t>D'autres moyens d'information sont utilisés</t>
  </si>
  <si>
    <t>Le contenu du projet pédagogique contient des actions multisports</t>
  </si>
  <si>
    <t>Pour la catégorie M14 : respect des obligations fédérales</t>
  </si>
  <si>
    <t>1.3.6</t>
  </si>
  <si>
    <t>Surface utilisée pour les aires de jeu, autre que celle engazonnée</t>
  </si>
  <si>
    <t>Organisation des transports collectifs pour les tournois</t>
  </si>
  <si>
    <t>Comportement correct et approprié au rôle d’éducateurau bord du terrain</t>
  </si>
  <si>
    <t>Mise en place d'actions de cohésion sociale (vers QPV- ZRR- PJJ- Sport adapté- Divers)</t>
  </si>
  <si>
    <t>Président du club</t>
  </si>
  <si>
    <t>Maire(s) de la (ou des) commune(s) concernée(s)</t>
  </si>
  <si>
    <t>Président du Comité Départemental</t>
  </si>
  <si>
    <t>Directeur Départemental Jeunesse et Sports</t>
  </si>
  <si>
    <t>COORDONNEES COMPLEMENTAIRES</t>
  </si>
  <si>
    <t>A MINI 1 EQUIPE  DE 2 JOUEURS</t>
  </si>
  <si>
    <t xml:space="preserve">Mise en place d'actions de prévention pour la protection et la santé du joueur </t>
  </si>
  <si>
    <t>Affichage des informations de l'EDR</t>
  </si>
  <si>
    <t>Participation de l'EDR aux réunions du comité départemental ou ligue régionale</t>
  </si>
  <si>
    <t xml:space="preserve">Existence d'un projet pédagogique de l'EDR </t>
  </si>
  <si>
    <t>Ligue Régionale</t>
  </si>
  <si>
    <t>Plus haut niveau diplôme*</t>
  </si>
  <si>
    <t>Code Comité</t>
  </si>
  <si>
    <t>L'EDR bénéficie du détachement d'un éductateur territorial</t>
  </si>
  <si>
    <t>A MINI 1 EQUIPE DE  4 JOUEURS</t>
  </si>
  <si>
    <r>
      <rPr>
        <b/>
        <sz val="11"/>
        <color theme="1"/>
        <rFont val="Calibri"/>
        <family val="2"/>
        <scheme val="minor"/>
      </rPr>
      <t>Contact et informations</t>
    </r>
    <r>
      <rPr>
        <sz val="11"/>
        <color theme="1"/>
        <rFont val="Calibri"/>
        <family val="2"/>
        <scheme val="minor"/>
      </rPr>
      <t xml:space="preserve"> : 
</t>
    </r>
    <r>
      <rPr>
        <b/>
        <sz val="11"/>
        <color rgb="FF0000FF"/>
        <rFont val="Calibri"/>
        <family val="2"/>
        <scheme val="minor"/>
      </rPr>
      <t xml:space="preserve">ecoles.rugby@ffr.fr   </t>
    </r>
  </si>
  <si>
    <t>Affichage des plaques label, renouvellement (si EDR labellisée antérieurement)</t>
  </si>
  <si>
    <t>Identification d'un responsable - coordonnateur EDR</t>
  </si>
  <si>
    <r>
      <t xml:space="preserve">Le dossier complet  validé par le Comité Départemental et la Ligue doit être envoyé à la FFR avant le 31 mai à  : </t>
    </r>
    <r>
      <rPr>
        <b/>
        <sz val="11"/>
        <color rgb="FF0000FF"/>
        <rFont val="Calibri"/>
        <family val="2"/>
        <scheme val="minor"/>
      </rPr>
      <t xml:space="preserve">ecoles.rugby@ffr.fr </t>
    </r>
  </si>
  <si>
    <t>CALENDRIER</t>
  </si>
  <si>
    <t>PROCEDURE</t>
  </si>
  <si>
    <t>Prix de la cotisation en moyenne</t>
  </si>
  <si>
    <t>Président du Conseil Départemental</t>
  </si>
  <si>
    <t>Quelles autres formes de partenariat sont mises en place ?</t>
  </si>
  <si>
    <t>Le coordonateur (nommé référent sécurité) a participé à la réunion "Sécurité"</t>
  </si>
  <si>
    <t>Participation aux tournois organisés par le comité départemental ou la ligue régionale</t>
  </si>
  <si>
    <t>Le responsable - coordonnateur EDR est salarié à temps plein ou occupe la fonction à temps plein</t>
  </si>
  <si>
    <t>Ratio nombre de ballons sur le terrain / nombre d'enfants pour les effectifs M6 à M10</t>
  </si>
  <si>
    <t>Ratio nombre de ballons sur le terrain / nombre d'enfants pour les effectifs M12 à M15</t>
  </si>
  <si>
    <t>Affichage de la charte d'Ethique et de Déontologie fédérale</t>
  </si>
  <si>
    <r>
      <t xml:space="preserve">Le mode d'emploi de la labellisation/renouvellement est téléchargeable sur le site de FFR :
</t>
    </r>
    <r>
      <rPr>
        <b/>
        <sz val="11"/>
        <color rgb="FF0000FF"/>
        <rFont val="Calibri"/>
        <family val="2"/>
        <scheme val="minor"/>
      </rPr>
      <t>https://www.ffr.fr/jouer-au-rugby/ecole_de_rugby/labellisation-edr</t>
    </r>
  </si>
  <si>
    <t>A MINI 4</t>
  </si>
  <si>
    <t xml:space="preserve">Participation à la semaine nationale Ecole de Rugby </t>
  </si>
  <si>
    <t>Tout dossier incomplet ou envoyé  / réceptioné hors délai ne pourra être pris en compte</t>
  </si>
  <si>
    <t>Signature et cachet du CD</t>
  </si>
  <si>
    <t>Signature et cachet de la Ligue</t>
  </si>
  <si>
    <t>Mise en place du dispositif du Livret du Jeune Joueur (distribution des livrets, tests de validation des compétences...)</t>
  </si>
  <si>
    <t>Le club remplit un dossier ANS</t>
  </si>
  <si>
    <t>Nombre d'éducateurs licenciés diplomés ou en cours de formation par catégorie</t>
  </si>
  <si>
    <t>Nombre d'éducateurs licenciés diplomés par catégorie</t>
  </si>
  <si>
    <t xml:space="preserve">Nom du club </t>
  </si>
  <si>
    <t>Bien détailler les différentes actions et les délais, cela servira aussi à la visite de contrôle des 2 ans</t>
  </si>
  <si>
    <r>
      <t xml:space="preserve">EDUCATEURS LICENCIES </t>
    </r>
    <r>
      <rPr>
        <sz val="12"/>
        <color rgb="FFFF0000"/>
        <rFont val="Calibri"/>
        <family val="2"/>
        <scheme val="minor"/>
      </rPr>
      <t>il s'agit uniquement des effectifs du club qui demande le label</t>
    </r>
  </si>
  <si>
    <t>Educateurs licenciés</t>
  </si>
  <si>
    <t xml:space="preserve">Code Club </t>
  </si>
  <si>
    <t>Si il y a regroupement, à titre informatif, ne rentre pas en compte dans l'obtention des critères de labellisation</t>
  </si>
  <si>
    <t>RESPECT DES FORMES DE JEU</t>
  </si>
  <si>
    <t>Formes de jeu</t>
  </si>
  <si>
    <t>Contenus</t>
  </si>
  <si>
    <t>Remarques éventuelles</t>
  </si>
  <si>
    <t>Validation CTC</t>
  </si>
  <si>
    <t xml:space="preserve">COMPTE RENDU DES ACTIONS </t>
  </si>
  <si>
    <t>Compte-rendu des actions répertoriées dans le dossier de labellisation et mises en place par le club. 
Le coordonnateur de l’EDR doit rédiger pour chaque action ou outil cités ci-dessous, entre et 5 et 10 lignes maximum, l’organisation mise en place par le club. 
A côté de chaque action figure entre parenthèses le nombre d’étoiles qui sont concernées par la demande.</t>
  </si>
  <si>
    <t>1) La Semaine Nationale des Ecoles de Rugby (1-2-3)</t>
  </si>
  <si>
    <t>2) Les ateliers (1-2-3)</t>
  </si>
  <si>
    <t>3) L'organisation de réunions techniques au sein du club (1-2-3)</t>
  </si>
  <si>
    <t>4) L'évaluation des joueurs (1-2-3)</t>
  </si>
  <si>
    <t>5) Le livret du jeune joueur (1-2-3)</t>
  </si>
  <si>
    <t>6) L'implication des éducateurs dans les actions départementales (2-3)</t>
  </si>
  <si>
    <t>8) Arbitrage : M8 et M10 information sur les règles fondamentales (l'arbitrage acteur au cœur de son club) (2-3)</t>
  </si>
  <si>
    <t>9) Arbitrage : M14 passeport arbitrage (1-2-3)</t>
  </si>
  <si>
    <t>10) Arbitrage : M14 participation au jeu concours découverte de l'arbitrage (1-2-3)</t>
  </si>
  <si>
    <t>11) Arbitrage : M12 Passeport arbitrage (2-3)</t>
  </si>
  <si>
    <t>12) Actions spécifiques du club</t>
  </si>
  <si>
    <t xml:space="preserve">LABELLISATION </t>
  </si>
  <si>
    <t>3. Compte rendu visite d'évaluation</t>
  </si>
  <si>
    <t>4. Projet pédagogique</t>
  </si>
  <si>
    <t>Conseiller Technique de Club</t>
  </si>
  <si>
    <t>Ce tableau doit être complété par le CTC référent pour valider le respect des formes de jeu et de la cohérence des contenus par catégorie sur l’ensemble de la saison (conformité avec les instructions de la Commission Nationale des EDR)</t>
  </si>
  <si>
    <t>Ce document remplace le "projet pédagogique" demandé les années précédentes. Cet onglet doit être obligatoirement complété et fourni comme pièce justificative dans le cadre d’un dossier de demande de labellisation.</t>
  </si>
  <si>
    <r>
      <rPr>
        <b/>
        <i/>
        <u/>
        <sz val="11"/>
        <color theme="1"/>
        <rFont val="Calibri"/>
        <family val="2"/>
        <scheme val="minor"/>
      </rPr>
      <t>Exemple de rédaction : L’organisation de réunions techniques au sein du club</t>
    </r>
    <r>
      <rPr>
        <i/>
        <sz val="11"/>
        <color theme="1"/>
        <rFont val="Calibri"/>
        <family val="2"/>
        <scheme val="minor"/>
      </rPr>
      <t xml:space="preserve">
Nous organisons tous les mois, de septembre à mai, une réunion technique sur un thème défini à l’avance. Ce thème est communiqué à tous les éducateurs du club et chacun d’entre eux doit se documenter sur le sujet, réfléchir à la manière dont il traite ce sujet dans sa pratique auprès du groupe qu’il encadre. L’éducateur doit aussi définir les attendus pour la catégorie qu’il encadre, cela nous permet de vérifier qu’il n’y a pas de décalage entre le projet pédagogique et le niveau des joueurs. L’éducateur peut présenter lors de cette réunion des clips vidéo qui permettent de valider sa démarche. Le choix du thème mensuel est discuté et choisi par les éducateurs sauf si le coordinateur de l’école de rugby à constater des lacunes ou des manquements sur un thème précis. Ces réunions font l’objet d’un compte-rendu composé du retour de chaque intervenant et de documents vidéo s’y rapportant. Ces documents sont mis en ligne sur le site du club et accessible à tous les éducateurs.</t>
    </r>
  </si>
  <si>
    <t xml:space="preserve">La demande de labellisation de l'école de rugby est une démarche volontaire de la part du club. Ce dernier s'engage dans une démarche de projet et de qualité pour son école de rugby.
Cette initiative se formalise au travers  de  documents à compléter (5 onglets de ce fichier Excel).
Toute labellisation, une fois validée par les différentes entités, est valable pour 4 saisons,et soumise à une visite de controle 6 mois avant la date anniversaire des 2 ans du label. Au bout de 1 an et demi, le club peut candidater pour l'obtention d'un niveau supérieur de label (dépot d'un nouveau dossier) mais peut aussi rétrograder d'un niveau de label.
Tout manquement grave à une règle élémentaire de l'éthique pourra entrainer un retrait du label avec impossibilité de refaire une demande avant la fin des 4 saisons initialement prévues.
</t>
  </si>
  <si>
    <r>
      <t xml:space="preserve">EFFECTIFS </t>
    </r>
    <r>
      <rPr>
        <sz val="12"/>
        <color rgb="FFFF0000"/>
        <rFont val="Calibri"/>
        <family val="2"/>
        <scheme val="minor"/>
      </rPr>
      <t>il s'agit uniquement des effectifs du club qui demande le label (au 30 avril)</t>
    </r>
  </si>
  <si>
    <t>Mise en place d'un protocole de remise de récompenses en fin de saison dans le cadre du dispositif du Livret du Jeune Joueur</t>
  </si>
  <si>
    <t>Le Club</t>
  </si>
  <si>
    <t>M14 : nombre de joueurs licenciés</t>
  </si>
  <si>
    <t>Total joueurs EDR</t>
  </si>
  <si>
    <t>Total joueuses EDR</t>
  </si>
  <si>
    <t>Total EDR</t>
  </si>
  <si>
    <t>Préciser labellisation ou renouvellement</t>
  </si>
  <si>
    <t>A MINI 20</t>
  </si>
  <si>
    <t>Nombre d'éducatrices licenciées diplomées ou en cours de formation dans l'EDR</t>
  </si>
  <si>
    <t>2.3.9</t>
  </si>
  <si>
    <t xml:space="preserve">Selectionner labellisation ou renouvellement </t>
  </si>
  <si>
    <t>Participation à l'action "l'arbitre acteur au cœur de son club" M12 - M14 participation à l'ASR (Atelier de Sensibilisation aux Règles du jeu)</t>
  </si>
  <si>
    <t>7) Arbitrage : M12 et M14 participation à l'ASR : Atelier de Sensibilisation aux Règles du jeu (1-2-3)</t>
  </si>
  <si>
    <t>M-6 - Baby Rugby : nombre de joueurs licenciés</t>
  </si>
  <si>
    <t>F-6- Baby Rugby : nombre de joueuses licenciées</t>
  </si>
  <si>
    <t>M-8 : nombre de joueurs licenciés</t>
  </si>
  <si>
    <t>F-8 : nombre de joueuses licenciées</t>
  </si>
  <si>
    <t>M-10 : nombre de joueurs licenciés</t>
  </si>
  <si>
    <t>F-10 : nombre de joueuses licenciées</t>
  </si>
  <si>
    <t>M-12 : nombre de joueurs licenciés</t>
  </si>
  <si>
    <t>F-12 : nombre de joueuses licenciées</t>
  </si>
  <si>
    <t>F-15 : nombre de joueuses licenciées</t>
  </si>
  <si>
    <t>Catégorie M12 - total</t>
  </si>
  <si>
    <t>Catégori M10 - total</t>
  </si>
  <si>
    <t>Catégorie M8 - total</t>
  </si>
  <si>
    <t>Catégorie M6 - total</t>
  </si>
  <si>
    <t>Catégorie M14 F-15 - total</t>
  </si>
  <si>
    <r>
      <rPr>
        <b/>
        <sz val="26"/>
        <color theme="0"/>
        <rFont val="Calibri"/>
        <family val="2"/>
        <scheme val="minor"/>
      </rPr>
      <t>DOSSIER DE LABELLISATION ECOLE DE RUGBY</t>
    </r>
    <r>
      <rPr>
        <b/>
        <sz val="22"/>
        <color theme="0"/>
        <rFont val="Calibri"/>
        <family val="2"/>
        <scheme val="minor"/>
      </rPr>
      <t xml:space="preserve"> (nouvelle labellisation ou renouvellement)</t>
    </r>
  </si>
  <si>
    <t xml:space="preserve">Le dossier de labellisation et/ou de renouvellement est complété par le club (fichier excel).
1. Le dossier complet est déposé au Comité Départemental (de septembre au 30 avril)
2.Le comité Départemental étudie le dossier, programme une visite d'évaluation dans le club et renseigne le compte rendu d'évaluation et le llan d'amélioration (de septembre au 15 mai). La synthèse est complétée par le Comité Départemental et la Ligue qui émettent un avis.
La Ligue fait parvenir à la FFR le dossier complet avant le 31 mai
3. La FFR valide les dossiers en Comité Directeur fin juin.
A partir du 1er juillet, les labellisations débutent et les kits sont envoyés courant de la saison dans les CD.
</t>
  </si>
  <si>
    <t xml:space="preserve">Effectifs M-6 et F-6 - Baby Rugby (saison en cours) </t>
  </si>
  <si>
    <t>Effectifs M-8 et F-8 (saison en cours)</t>
  </si>
  <si>
    <t>Effectifs M-10 et F-10 (saison en cours)</t>
  </si>
  <si>
    <t>Effectifs M-12 et F-12 (saison en cours)</t>
  </si>
  <si>
    <t>Effectifs M-14 et F-15 (saison en cours)</t>
  </si>
  <si>
    <t>Effectifs féminins EDR (toutes catégories confondues de F-6 à F-15 - saison en cours)</t>
  </si>
  <si>
    <t>SYNTHESE DU PROJET PEDAGOGIQUE</t>
  </si>
  <si>
    <t xml:space="preserve">Participation à l'Orange Rugby Challenge pour les M12  </t>
  </si>
  <si>
    <t>Saison en cours</t>
  </si>
  <si>
    <t xml:space="preserve">Pour maintenir son label, tous les 4 ans l'EDR doit renouveller sa demande. Le dossier de demande de renouvellement doit être complété et déposé la saison qui précéde la fin de labellisation. Il ne doit pas y'avoir d'interuption entre deux labels. Si le club ne demande pas son renouvellement pendant la période identifiée il ne pourra pas le faire pendant 1 an.
Pour la demande de renouvellement le club doit compléter un nouveau dossier de labellisation (correspondantà  la saison en cours) et rédiger un nouveau projet pédagogique.
</t>
  </si>
  <si>
    <t>A MINI 2 EQUIPES DE 2 JOUEURS</t>
  </si>
  <si>
    <t>Espace de repli pour assurer les activités EDR toute l'année</t>
  </si>
  <si>
    <t>Moyenne du nombre éducateurs EDR / nombre d'enfants à l'EDR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</si>
</sst>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quot;"/>
    <numFmt numFmtId="165" formatCode="0000000000"/>
    <numFmt numFmtId="166" formatCode="m&quot;月&quot;d&quot;日&quot;;@"/>
    <numFmt numFmtId="167" formatCode="0000"/>
  </numFmts>
  <fonts count="56" x14ac:knownFonts="1">
    <font>
      <sz val="11"/>
      <color theme="1"/>
      <name val="Calibri"/>
      <family val="2"/>
      <scheme val="minor"/>
    </font>
    <font>
      <b/>
      <sz val="11"/>
      <color theme="1"/>
      <name val="Calibri"/>
      <family val="2"/>
      <scheme val="minor"/>
    </font>
    <font>
      <b/>
      <sz val="20"/>
      <color theme="0"/>
      <name val="Calibri"/>
      <family val="2"/>
      <scheme val="minor"/>
    </font>
    <font>
      <b/>
      <sz val="12"/>
      <color theme="0"/>
      <name val="Calibri"/>
      <family val="2"/>
      <scheme val="minor"/>
    </font>
    <font>
      <b/>
      <sz val="14"/>
      <color theme="1"/>
      <name val="Calibri"/>
      <family val="2"/>
      <scheme val="minor"/>
    </font>
    <font>
      <sz val="11"/>
      <name val="Calibri"/>
      <family val="2"/>
      <scheme val="minor"/>
    </font>
    <font>
      <b/>
      <sz val="36"/>
      <color theme="0"/>
      <name val="Calibri"/>
      <family val="2"/>
      <scheme val="minor"/>
    </font>
    <font>
      <b/>
      <sz val="11"/>
      <name val="Calibri"/>
      <family val="2"/>
      <scheme val="minor"/>
    </font>
    <font>
      <b/>
      <sz val="14"/>
      <name val="Calibri"/>
      <family val="2"/>
      <scheme val="minor"/>
    </font>
    <font>
      <b/>
      <sz val="16"/>
      <name val="Calibri"/>
      <family val="2"/>
      <scheme val="minor"/>
    </font>
    <font>
      <sz val="11"/>
      <color theme="0"/>
      <name val="Calibri"/>
      <family val="2"/>
      <scheme val="minor"/>
    </font>
    <font>
      <b/>
      <sz val="18"/>
      <color theme="0"/>
      <name val="Calibri"/>
      <family val="2"/>
      <scheme val="minor"/>
    </font>
    <font>
      <b/>
      <sz val="16"/>
      <color theme="3"/>
      <name val="Calibri"/>
      <family val="2"/>
      <scheme val="minor"/>
    </font>
    <font>
      <sz val="18"/>
      <color theme="1"/>
      <name val="Calibri"/>
      <family val="2"/>
      <scheme val="minor"/>
    </font>
    <font>
      <b/>
      <sz val="24"/>
      <color theme="1"/>
      <name val="Calibri"/>
      <family val="2"/>
      <scheme val="minor"/>
    </font>
    <font>
      <b/>
      <sz val="20"/>
      <color theme="0" tint="-0.499984740745262"/>
      <name val="Calibri"/>
      <family val="2"/>
      <scheme val="minor"/>
    </font>
    <font>
      <b/>
      <sz val="11"/>
      <color theme="0" tint="-0.499984740745262"/>
      <name val="Calibri"/>
      <family val="2"/>
      <scheme val="minor"/>
    </font>
    <font>
      <b/>
      <sz val="12"/>
      <color theme="1"/>
      <name val="Calibri"/>
      <family val="2"/>
      <scheme val="minor"/>
    </font>
    <font>
      <sz val="24"/>
      <color theme="1"/>
      <name val="Calibri"/>
      <family val="2"/>
      <scheme val="minor"/>
    </font>
    <font>
      <b/>
      <sz val="18"/>
      <color theme="1"/>
      <name val="Calibri"/>
      <family val="2"/>
      <scheme val="minor"/>
    </font>
    <font>
      <b/>
      <sz val="24"/>
      <color theme="4"/>
      <name val="Calibri"/>
      <family val="2"/>
      <scheme val="minor"/>
    </font>
    <font>
      <b/>
      <i/>
      <sz val="11"/>
      <name val="Calibri"/>
      <family val="2"/>
      <scheme val="minor"/>
    </font>
    <font>
      <sz val="10"/>
      <color theme="1"/>
      <name val="Calibri"/>
      <family val="2"/>
      <scheme val="minor"/>
    </font>
    <font>
      <b/>
      <i/>
      <sz val="11"/>
      <color theme="0" tint="-0.14999847407452621"/>
      <name val="Calibri"/>
      <family val="2"/>
      <scheme val="minor"/>
    </font>
    <font>
      <b/>
      <sz val="8"/>
      <color theme="0" tint="-0.14999847407452621"/>
      <name val="Calibri"/>
      <family val="2"/>
      <scheme val="minor"/>
    </font>
    <font>
      <sz val="11"/>
      <color theme="0"/>
      <name val="Calibri"/>
      <family val="2"/>
    </font>
    <font>
      <i/>
      <sz val="11"/>
      <color theme="1"/>
      <name val="Calibri"/>
      <family val="2"/>
      <scheme val="minor"/>
    </font>
    <font>
      <b/>
      <sz val="14"/>
      <color theme="4" tint="-0.499984740745262"/>
      <name val="Calibri"/>
      <family val="2"/>
      <scheme val="minor"/>
    </font>
    <font>
      <b/>
      <sz val="24"/>
      <color theme="4" tint="-0.499984740745262"/>
      <name val="Calibri"/>
      <family val="2"/>
      <scheme val="minor"/>
    </font>
    <font>
      <b/>
      <sz val="12"/>
      <color theme="4" tint="-0.499984740745262"/>
      <name val="Calibri"/>
      <family val="2"/>
      <scheme val="minor"/>
    </font>
    <font>
      <b/>
      <sz val="11"/>
      <color theme="4" tint="-0.499984740745262"/>
      <name val="Calibri"/>
      <family val="2"/>
      <scheme val="minor"/>
    </font>
    <font>
      <b/>
      <sz val="11"/>
      <color theme="0" tint="-0.14999847407452621"/>
      <name val="Calibri"/>
      <family val="2"/>
      <scheme val="minor"/>
    </font>
    <font>
      <u/>
      <sz val="11"/>
      <color theme="10"/>
      <name val="Calibri"/>
      <family val="2"/>
      <scheme val="minor"/>
    </font>
    <font>
      <b/>
      <sz val="8"/>
      <color rgb="FFFF0000"/>
      <name val="Calibri"/>
      <family val="2"/>
      <scheme val="minor"/>
    </font>
    <font>
      <b/>
      <sz val="22"/>
      <color theme="0"/>
      <name val="Calibri"/>
      <family val="2"/>
      <scheme val="minor"/>
    </font>
    <font>
      <b/>
      <u/>
      <sz val="11"/>
      <name val="Calibri"/>
      <family val="2"/>
      <scheme val="minor"/>
    </font>
    <font>
      <sz val="11"/>
      <color theme="9"/>
      <name val="Calibri"/>
      <family val="2"/>
      <scheme val="minor"/>
    </font>
    <font>
      <sz val="24"/>
      <color theme="9"/>
      <name val="Calibri"/>
      <family val="2"/>
      <scheme val="minor"/>
    </font>
    <font>
      <b/>
      <sz val="11"/>
      <color theme="9"/>
      <name val="Calibri"/>
      <family val="2"/>
      <scheme val="minor"/>
    </font>
    <font>
      <sz val="20"/>
      <color theme="1"/>
      <name val="Calibri"/>
      <family val="2"/>
      <scheme val="minor"/>
    </font>
    <font>
      <sz val="20"/>
      <color theme="9"/>
      <name val="Calibri"/>
      <family val="2"/>
      <scheme val="minor"/>
    </font>
    <font>
      <b/>
      <sz val="18"/>
      <color rgb="FFFF0000"/>
      <name val="Calibri"/>
      <family val="2"/>
      <scheme val="minor"/>
    </font>
    <font>
      <sz val="18"/>
      <color theme="9"/>
      <name val="Calibri"/>
      <family val="2"/>
      <scheme val="minor"/>
    </font>
    <font>
      <b/>
      <sz val="16"/>
      <color theme="0" tint="-0.499984740745262"/>
      <name val="Calibri"/>
      <family val="2"/>
      <scheme val="minor"/>
    </font>
    <font>
      <b/>
      <sz val="16"/>
      <color theme="1"/>
      <name val="Calibri"/>
      <family val="2"/>
      <scheme val="minor"/>
    </font>
    <font>
      <sz val="16"/>
      <color theme="1"/>
      <name val="Calibri"/>
      <family val="2"/>
      <scheme val="minor"/>
    </font>
    <font>
      <sz val="16"/>
      <name val="Calibri"/>
      <family val="2"/>
      <scheme val="minor"/>
    </font>
    <font>
      <sz val="16"/>
      <color theme="9"/>
      <name val="Calibri"/>
      <family val="2"/>
      <scheme val="minor"/>
    </font>
    <font>
      <b/>
      <sz val="16"/>
      <color theme="9"/>
      <name val="Calibri"/>
      <family val="2"/>
      <scheme val="minor"/>
    </font>
    <font>
      <b/>
      <sz val="18"/>
      <color theme="4" tint="0.59999389629810485"/>
      <name val="Calibri"/>
      <family val="2"/>
      <scheme val="minor"/>
    </font>
    <font>
      <sz val="11"/>
      <color rgb="FFFF0000"/>
      <name val="Calibri"/>
      <family val="2"/>
      <scheme val="minor"/>
    </font>
    <font>
      <b/>
      <sz val="11"/>
      <color rgb="FF0000FF"/>
      <name val="Calibri"/>
      <family val="2"/>
      <scheme val="minor"/>
    </font>
    <font>
      <sz val="12"/>
      <color rgb="FFFF0000"/>
      <name val="Calibri"/>
      <family val="2"/>
      <scheme val="minor"/>
    </font>
    <font>
      <b/>
      <sz val="11"/>
      <color rgb="FFFF0000"/>
      <name val="Calibri"/>
      <family val="2"/>
      <scheme val="minor"/>
    </font>
    <font>
      <b/>
      <i/>
      <u/>
      <sz val="11"/>
      <color theme="1"/>
      <name val="Calibri"/>
      <family val="2"/>
      <scheme val="minor"/>
    </font>
    <font>
      <b/>
      <sz val="26"/>
      <color theme="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249977111117893"/>
        <bgColor indexed="64"/>
      </patternFill>
    </fill>
    <fill>
      <patternFill patternType="solid">
        <fgColor theme="9" tint="-0.249977111117893"/>
        <bgColor indexed="64"/>
      </patternFill>
    </fill>
  </fills>
  <borders count="5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bottom style="thin">
        <color theme="0" tint="-0.34998626667073579"/>
      </bottom>
      <diagonal/>
    </border>
    <border>
      <left style="medium">
        <color indexed="64"/>
      </left>
      <right style="thin">
        <color auto="1"/>
      </right>
      <top style="medium">
        <color indexed="64"/>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auto="1"/>
      </left>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385">
    <xf numFmtId="0" fontId="0" fillId="0" borderId="0" xfId="0"/>
    <xf numFmtId="0" fontId="0" fillId="3" borderId="0" xfId="0" applyFill="1"/>
    <xf numFmtId="0" fontId="1" fillId="3" borderId="0" xfId="0" applyFont="1" applyFill="1" applyAlignment="1">
      <alignment horizontal="center" vertical="center"/>
    </xf>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center" vertical="center"/>
    </xf>
    <xf numFmtId="0" fontId="16" fillId="3" borderId="0" xfId="0" applyFont="1" applyFill="1" applyAlignment="1">
      <alignment horizontal="center" vertical="center" wrapText="1"/>
    </xf>
    <xf numFmtId="0" fontId="1" fillId="7" borderId="3" xfId="0" applyFont="1" applyFill="1" applyBorder="1" applyAlignment="1">
      <alignment horizontal="center"/>
    </xf>
    <xf numFmtId="9" fontId="0" fillId="7" borderId="3" xfId="0" applyNumberFormat="1" applyFill="1" applyBorder="1" applyAlignment="1">
      <alignment horizontal="center"/>
    </xf>
    <xf numFmtId="0" fontId="1" fillId="7" borderId="3" xfId="0" applyFont="1" applyFill="1" applyBorder="1" applyAlignment="1">
      <alignment horizontal="center" vertical="center"/>
    </xf>
    <xf numFmtId="0" fontId="13" fillId="3" borderId="0" xfId="0" applyFont="1" applyFill="1" applyAlignment="1">
      <alignment vertical="center"/>
    </xf>
    <xf numFmtId="0" fontId="18" fillId="3" borderId="0" xfId="0" applyFont="1" applyFill="1"/>
    <xf numFmtId="0" fontId="4" fillId="3" borderId="0" xfId="0" applyFont="1" applyFill="1" applyAlignment="1">
      <alignment vertical="center"/>
    </xf>
    <xf numFmtId="0" fontId="0" fillId="4" borderId="0" xfId="0" applyFill="1"/>
    <xf numFmtId="0" fontId="0" fillId="4" borderId="26" xfId="0" applyFill="1" applyBorder="1"/>
    <xf numFmtId="0" fontId="0" fillId="4" borderId="25" xfId="0" applyFill="1" applyBorder="1"/>
    <xf numFmtId="0" fontId="0" fillId="4" borderId="33" xfId="0" applyFill="1" applyBorder="1"/>
    <xf numFmtId="0" fontId="0" fillId="4" borderId="34" xfId="0" applyFill="1" applyBorder="1"/>
    <xf numFmtId="0" fontId="0" fillId="4" borderId="35" xfId="0" applyFill="1" applyBorder="1"/>
    <xf numFmtId="0" fontId="19" fillId="4" borderId="16" xfId="0" applyFont="1" applyFill="1" applyBorder="1" applyAlignment="1">
      <alignment horizontal="center" vertical="center" wrapText="1"/>
    </xf>
    <xf numFmtId="0" fontId="0" fillId="4" borderId="15" xfId="0" applyFill="1" applyBorder="1"/>
    <xf numFmtId="0" fontId="19" fillId="4" borderId="17" xfId="0" applyFont="1" applyFill="1" applyBorder="1" applyAlignment="1">
      <alignment horizontal="center" vertical="center" wrapText="1"/>
    </xf>
    <xf numFmtId="0" fontId="4" fillId="4" borderId="25" xfId="0" applyFont="1" applyFill="1" applyBorder="1" applyAlignment="1">
      <alignment vertical="center"/>
    </xf>
    <xf numFmtId="0" fontId="4" fillId="4" borderId="0" xfId="0" applyFont="1" applyFill="1" applyAlignment="1">
      <alignment vertical="center"/>
    </xf>
    <xf numFmtId="0" fontId="4" fillId="4" borderId="26" xfId="0" applyFont="1" applyFill="1" applyBorder="1" applyAlignment="1">
      <alignment vertical="center"/>
    </xf>
    <xf numFmtId="0" fontId="4" fillId="4" borderId="26" xfId="0" applyFont="1" applyFill="1" applyBorder="1" applyAlignment="1">
      <alignment horizontal="center" vertical="center"/>
    </xf>
    <xf numFmtId="0" fontId="0" fillId="4" borderId="16" xfId="0" applyFill="1" applyBorder="1"/>
    <xf numFmtId="0" fontId="0" fillId="4" borderId="17" xfId="0" applyFill="1" applyBorder="1"/>
    <xf numFmtId="0" fontId="1" fillId="4" borderId="34" xfId="0" applyFont="1" applyFill="1" applyBorder="1" applyAlignment="1">
      <alignment horizontal="center"/>
    </xf>
    <xf numFmtId="0" fontId="5" fillId="4" borderId="26" xfId="0" applyFont="1" applyFill="1" applyBorder="1"/>
    <xf numFmtId="0" fontId="5" fillId="4" borderId="26" xfId="0" applyFont="1" applyFill="1" applyBorder="1" applyAlignment="1">
      <alignment horizontal="center"/>
    </xf>
    <xf numFmtId="0" fontId="0" fillId="4" borderId="34" xfId="0" applyFill="1" applyBorder="1" applyAlignment="1">
      <alignment horizontal="center"/>
    </xf>
    <xf numFmtId="0" fontId="0" fillId="4" borderId="0" xfId="0" applyFill="1" applyAlignment="1">
      <alignment horizontal="center"/>
    </xf>
    <xf numFmtId="0" fontId="0" fillId="4" borderId="0" xfId="0" applyFill="1" applyAlignment="1">
      <alignment vertical="center"/>
    </xf>
    <xf numFmtId="0" fontId="0" fillId="4" borderId="30" xfId="0" applyFill="1" applyBorder="1"/>
    <xf numFmtId="0" fontId="0" fillId="4" borderId="31" xfId="0" applyFill="1" applyBorder="1"/>
    <xf numFmtId="0" fontId="0" fillId="4" borderId="0" xfId="0" applyFill="1" applyAlignment="1">
      <alignment horizontal="left" vertical="center"/>
    </xf>
    <xf numFmtId="0" fontId="1" fillId="3" borderId="15" xfId="0" applyFont="1" applyFill="1" applyBorder="1" applyAlignment="1">
      <alignment horizontal="center" vertical="center"/>
    </xf>
    <xf numFmtId="0" fontId="14" fillId="3" borderId="25" xfId="0" applyFont="1" applyFill="1" applyBorder="1" applyAlignment="1">
      <alignment horizontal="center" vertical="center"/>
    </xf>
    <xf numFmtId="0" fontId="2" fillId="6" borderId="36" xfId="0" applyFont="1" applyFill="1" applyBorder="1" applyAlignment="1">
      <alignment vertical="center"/>
    </xf>
    <xf numFmtId="0" fontId="1" fillId="3" borderId="25" xfId="0" applyFont="1" applyFill="1" applyBorder="1" applyAlignment="1">
      <alignment horizontal="center" vertical="center"/>
    </xf>
    <xf numFmtId="0" fontId="2" fillId="9" borderId="12" xfId="0" applyFont="1" applyFill="1" applyBorder="1" applyAlignment="1">
      <alignment vertical="center"/>
    </xf>
    <xf numFmtId="0" fontId="2" fillId="9" borderId="13" xfId="0" applyFont="1" applyFill="1" applyBorder="1" applyAlignment="1">
      <alignment vertical="center"/>
    </xf>
    <xf numFmtId="0" fontId="2" fillId="9" borderId="0" xfId="0" applyFont="1" applyFill="1" applyAlignment="1">
      <alignment vertical="center"/>
    </xf>
    <xf numFmtId="0" fontId="22" fillId="7" borderId="3" xfId="0" applyFont="1" applyFill="1" applyBorder="1"/>
    <xf numFmtId="0" fontId="21" fillId="7" borderId="5" xfId="0" applyFont="1" applyFill="1" applyBorder="1" applyAlignment="1">
      <alignment vertical="center" wrapText="1"/>
    </xf>
    <xf numFmtId="0" fontId="21" fillId="7" borderId="0" xfId="0" applyFont="1" applyFill="1" applyAlignment="1">
      <alignment vertical="center" wrapText="1"/>
    </xf>
    <xf numFmtId="0" fontId="21" fillId="7" borderId="0" xfId="0" applyFont="1" applyFill="1" applyAlignment="1">
      <alignment horizontal="center" vertical="center" wrapText="1"/>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xf>
    <xf numFmtId="0" fontId="1" fillId="2" borderId="36" xfId="0" applyFont="1" applyFill="1" applyBorder="1" applyAlignment="1">
      <alignment horizontal="center" vertical="center"/>
    </xf>
    <xf numFmtId="0" fontId="2" fillId="9" borderId="25" xfId="0" applyFont="1" applyFill="1" applyBorder="1" applyAlignment="1">
      <alignment vertical="center"/>
    </xf>
    <xf numFmtId="0" fontId="14" fillId="3" borderId="0" xfId="0" applyFont="1" applyFill="1" applyAlignment="1">
      <alignment horizontal="center" vertical="center"/>
    </xf>
    <xf numFmtId="0" fontId="1" fillId="4" borderId="16" xfId="0" applyFont="1" applyFill="1" applyBorder="1" applyAlignment="1">
      <alignment horizontal="center"/>
    </xf>
    <xf numFmtId="0" fontId="0" fillId="4" borderId="25" xfId="0" applyFill="1" applyBorder="1" applyAlignment="1">
      <alignment horizontal="center"/>
    </xf>
    <xf numFmtId="0" fontId="0" fillId="4" borderId="33" xfId="0" applyFill="1" applyBorder="1" applyAlignment="1">
      <alignment horizontal="center"/>
    </xf>
    <xf numFmtId="0" fontId="0" fillId="4" borderId="35" xfId="0" applyFill="1" applyBorder="1" applyAlignment="1">
      <alignment horizontal="center"/>
    </xf>
    <xf numFmtId="0" fontId="17" fillId="4" borderId="0" xfId="0" applyFont="1" applyFill="1" applyAlignment="1">
      <alignment vertical="center"/>
    </xf>
    <xf numFmtId="0" fontId="0" fillId="4" borderId="16" xfId="0" applyFill="1" applyBorder="1" applyAlignment="1">
      <alignment horizontal="center"/>
    </xf>
    <xf numFmtId="0" fontId="0" fillId="4" borderId="46" xfId="0" applyFill="1" applyBorder="1"/>
    <xf numFmtId="0" fontId="3" fillId="4" borderId="47" xfId="0" applyFont="1" applyFill="1" applyBorder="1" applyAlignment="1">
      <alignment vertical="center"/>
    </xf>
    <xf numFmtId="11" fontId="0" fillId="4" borderId="0" xfId="0" applyNumberFormat="1" applyFill="1"/>
    <xf numFmtId="0" fontId="0" fillId="4" borderId="0" xfId="0" applyFill="1" applyAlignment="1">
      <alignment vertical="center" wrapText="1"/>
    </xf>
    <xf numFmtId="0" fontId="10" fillId="3" borderId="0" xfId="0" applyFont="1" applyFill="1"/>
    <xf numFmtId="0" fontId="25" fillId="3" borderId="0" xfId="0" applyFont="1" applyFill="1"/>
    <xf numFmtId="0" fontId="5" fillId="4" borderId="0" xfId="0" applyFont="1" applyFill="1" applyAlignment="1">
      <alignment horizontal="center" vertical="center"/>
    </xf>
    <xf numFmtId="0" fontId="5" fillId="3" borderId="0" xfId="0" applyFont="1" applyFill="1"/>
    <xf numFmtId="1"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2" fillId="3" borderId="18"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164" fontId="12" fillId="3" borderId="7" xfId="0" applyNumberFormat="1" applyFont="1" applyFill="1" applyBorder="1" applyAlignment="1" applyProtection="1">
      <alignment horizontal="center" vertical="center" wrapText="1"/>
      <protection locked="0"/>
    </xf>
    <xf numFmtId="10" fontId="12" fillId="3" borderId="7"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28" fillId="7" borderId="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3" fillId="7" borderId="7" xfId="0" applyFont="1" applyFill="1" applyBorder="1" applyAlignment="1">
      <alignment vertical="center" wrapText="1"/>
    </xf>
    <xf numFmtId="0" fontId="31" fillId="7" borderId="0" xfId="0" applyFont="1" applyFill="1" applyAlignment="1">
      <alignment horizontal="center" vertical="center" wrapText="1"/>
    </xf>
    <xf numFmtId="0" fontId="20" fillId="7" borderId="5" xfId="0" applyFont="1" applyFill="1" applyBorder="1" applyAlignment="1">
      <alignment vertical="center" wrapText="1"/>
    </xf>
    <xf numFmtId="0" fontId="20" fillId="7" borderId="6" xfId="0" applyFont="1" applyFill="1" applyBorder="1" applyAlignment="1">
      <alignment vertical="center" wrapText="1"/>
    </xf>
    <xf numFmtId="0" fontId="20" fillId="7" borderId="4" xfId="0" applyFont="1" applyFill="1" applyBorder="1" applyAlignment="1">
      <alignment vertical="center" wrapText="1"/>
    </xf>
    <xf numFmtId="166" fontId="0" fillId="3" borderId="0" xfId="0" applyNumberFormat="1" applyFill="1"/>
    <xf numFmtId="0" fontId="0" fillId="4" borderId="47" xfId="0" applyFill="1" applyBorder="1"/>
    <xf numFmtId="0" fontId="19" fillId="4" borderId="0" xfId="0" applyFont="1" applyFill="1" applyAlignment="1">
      <alignment horizontal="center" vertical="center" wrapText="1"/>
    </xf>
    <xf numFmtId="0" fontId="4" fillId="3" borderId="0" xfId="0" applyFont="1" applyFill="1" applyAlignment="1">
      <alignment horizontal="center" vertical="center"/>
    </xf>
    <xf numFmtId="0" fontId="5" fillId="4" borderId="0" xfId="0" applyFont="1" applyFill="1" applyAlignment="1">
      <alignment vertical="top" wrapText="1"/>
    </xf>
    <xf numFmtId="0" fontId="32" fillId="4" borderId="0" xfId="1" applyFill="1" applyBorder="1" applyAlignment="1">
      <alignment vertical="top" wrapText="1"/>
    </xf>
    <xf numFmtId="0" fontId="0" fillId="3" borderId="26" xfId="0" applyFill="1" applyBorder="1"/>
    <xf numFmtId="0" fontId="4" fillId="4" borderId="0" xfId="0" applyFont="1" applyFill="1" applyAlignment="1">
      <alignment horizontal="center" vertical="center"/>
    </xf>
    <xf numFmtId="0" fontId="8" fillId="4" borderId="0" xfId="0" applyFont="1" applyFill="1" applyAlignment="1">
      <alignment vertical="center" wrapText="1"/>
    </xf>
    <xf numFmtId="0" fontId="4" fillId="3" borderId="26" xfId="0" applyFont="1" applyFill="1" applyBorder="1" applyAlignment="1">
      <alignment vertical="center"/>
    </xf>
    <xf numFmtId="0" fontId="8" fillId="3" borderId="34" xfId="0" applyFont="1" applyFill="1" applyBorder="1" applyAlignment="1">
      <alignment horizontal="left" vertical="top" wrapText="1"/>
    </xf>
    <xf numFmtId="0" fontId="4" fillId="3" borderId="34" xfId="0" applyFont="1" applyFill="1" applyBorder="1" applyAlignment="1">
      <alignment horizontal="center"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35" fillId="3" borderId="0" xfId="0" applyFont="1" applyFill="1" applyAlignment="1">
      <alignment horizontal="left" vertical="top" wrapText="1"/>
    </xf>
    <xf numFmtId="0" fontId="35" fillId="3" borderId="26" xfId="0" applyFont="1" applyFill="1" applyBorder="1" applyAlignment="1">
      <alignment horizontal="left" vertical="top" wrapText="1"/>
    </xf>
    <xf numFmtId="0" fontId="36" fillId="3" borderId="0" xfId="0" applyFont="1" applyFill="1"/>
    <xf numFmtId="0" fontId="36" fillId="3" borderId="0" xfId="0" applyFont="1" applyFill="1" applyAlignment="1">
      <alignment vertical="center"/>
    </xf>
    <xf numFmtId="0" fontId="38" fillId="3" borderId="25" xfId="0" applyFont="1" applyFill="1" applyBorder="1" applyAlignment="1">
      <alignment horizontal="center" vertical="center"/>
    </xf>
    <xf numFmtId="0" fontId="11" fillId="8" borderId="12" xfId="0" applyFont="1" applyFill="1" applyBorder="1" applyAlignment="1">
      <alignment vertical="center"/>
    </xf>
    <xf numFmtId="0" fontId="11" fillId="8" borderId="13" xfId="0" applyFont="1" applyFill="1" applyBorder="1" applyAlignment="1">
      <alignment vertical="center"/>
    </xf>
    <xf numFmtId="0" fontId="11" fillId="8" borderId="14" xfId="0" applyFont="1" applyFill="1" applyBorder="1" applyAlignment="1">
      <alignment vertical="center"/>
    </xf>
    <xf numFmtId="0" fontId="41" fillId="8" borderId="14" xfId="0" applyFont="1" applyFill="1" applyBorder="1" applyAlignment="1">
      <alignment horizontal="center" vertical="center"/>
    </xf>
    <xf numFmtId="0" fontId="44" fillId="7" borderId="37" xfId="0" applyFont="1" applyFill="1" applyBorder="1" applyAlignment="1">
      <alignment horizontal="center" vertical="center"/>
    </xf>
    <xf numFmtId="0" fontId="43" fillId="7" borderId="45"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4" fillId="7" borderId="38" xfId="0" applyFont="1" applyFill="1" applyBorder="1" applyAlignment="1">
      <alignment horizontal="center" vertical="center"/>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3" fillId="7" borderId="23" xfId="0" applyFont="1" applyFill="1" applyBorder="1" applyAlignment="1">
      <alignment horizontal="center" vertical="center" wrapText="1"/>
    </xf>
    <xf numFmtId="0" fontId="43" fillId="7" borderId="24" xfId="0" applyFont="1" applyFill="1" applyBorder="1" applyAlignment="1">
      <alignment horizontal="center" vertical="center" wrapText="1"/>
    </xf>
    <xf numFmtId="0" fontId="45" fillId="7" borderId="37" xfId="0" applyFont="1" applyFill="1" applyBorder="1" applyAlignment="1">
      <alignment horizontal="center" vertical="center"/>
    </xf>
    <xf numFmtId="0" fontId="45" fillId="7" borderId="38" xfId="0" applyFont="1" applyFill="1" applyBorder="1" applyAlignment="1">
      <alignment horizontal="center" vertical="center"/>
    </xf>
    <xf numFmtId="0" fontId="45" fillId="7" borderId="39" xfId="0" applyFont="1" applyFill="1" applyBorder="1" applyAlignment="1">
      <alignment horizontal="center" vertical="center"/>
    </xf>
    <xf numFmtId="0" fontId="48" fillId="7" borderId="22" xfId="0" applyFont="1" applyFill="1" applyBorder="1" applyAlignment="1">
      <alignment horizontal="center" vertical="center" wrapText="1"/>
    </xf>
    <xf numFmtId="0" fontId="13" fillId="3" borderId="0" xfId="0" applyFont="1" applyFill="1"/>
    <xf numFmtId="0" fontId="39" fillId="3" borderId="0" xfId="0" applyFont="1" applyFill="1"/>
    <xf numFmtId="0" fontId="11" fillId="11" borderId="25" xfId="0" applyFont="1" applyFill="1" applyBorder="1" applyAlignment="1">
      <alignment vertical="center"/>
    </xf>
    <xf numFmtId="0" fontId="11" fillId="11" borderId="25" xfId="0" applyFont="1" applyFill="1" applyBorder="1" applyAlignment="1">
      <alignment horizontal="left" vertical="center"/>
    </xf>
    <xf numFmtId="0" fontId="19" fillId="3" borderId="25" xfId="0" applyFont="1" applyFill="1" applyBorder="1" applyAlignment="1">
      <alignment horizontal="center" vertical="center"/>
    </xf>
    <xf numFmtId="0" fontId="11" fillId="8" borderId="15" xfId="0" applyFont="1" applyFill="1" applyBorder="1" applyAlignment="1">
      <alignment vertical="center"/>
    </xf>
    <xf numFmtId="0" fontId="11" fillId="8" borderId="16" xfId="0" applyFont="1" applyFill="1" applyBorder="1" applyAlignment="1">
      <alignment vertical="center"/>
    </xf>
    <xf numFmtId="0" fontId="45" fillId="3" borderId="0" xfId="0" applyFont="1" applyFill="1"/>
    <xf numFmtId="0" fontId="44" fillId="4" borderId="25" xfId="0" applyFont="1" applyFill="1" applyBorder="1" applyAlignment="1">
      <alignment horizontal="center" vertical="center"/>
    </xf>
    <xf numFmtId="0" fontId="44" fillId="3" borderId="25" xfId="0" applyFont="1" applyFill="1" applyBorder="1" applyAlignment="1">
      <alignment horizontal="center" vertical="center"/>
    </xf>
    <xf numFmtId="0" fontId="44" fillId="3" borderId="15" xfId="0" applyFont="1" applyFill="1" applyBorder="1" applyAlignment="1">
      <alignment horizontal="center" vertical="center"/>
    </xf>
    <xf numFmtId="0" fontId="45" fillId="7" borderId="48" xfId="0" applyFont="1" applyFill="1" applyBorder="1" applyAlignment="1">
      <alignment horizontal="center" vertical="center"/>
    </xf>
    <xf numFmtId="0" fontId="43" fillId="7" borderId="51" xfId="0" applyFont="1" applyFill="1" applyBorder="1" applyAlignment="1">
      <alignment horizontal="center" vertical="center" wrapText="1"/>
    </xf>
    <xf numFmtId="0" fontId="44" fillId="3" borderId="33" xfId="0" applyFont="1" applyFill="1" applyBorder="1" applyAlignment="1">
      <alignment horizontal="center" vertical="center"/>
    </xf>
    <xf numFmtId="0" fontId="45" fillId="7" borderId="43" xfId="0" applyFont="1" applyFill="1" applyBorder="1" applyAlignment="1">
      <alignment horizontal="center" vertical="center"/>
    </xf>
    <xf numFmtId="0" fontId="43" fillId="7" borderId="27" xfId="0" applyFont="1" applyFill="1" applyBorder="1" applyAlignment="1">
      <alignment horizontal="center" vertical="center" wrapText="1"/>
    </xf>
    <xf numFmtId="0" fontId="43" fillId="7" borderId="28" xfId="0" applyFont="1" applyFill="1" applyBorder="1" applyAlignment="1">
      <alignment horizontal="center" vertical="center" wrapText="1"/>
    </xf>
    <xf numFmtId="0" fontId="11" fillId="10" borderId="12" xfId="0" applyFont="1" applyFill="1" applyBorder="1" applyAlignment="1">
      <alignment vertical="center"/>
    </xf>
    <xf numFmtId="0" fontId="19" fillId="3" borderId="12" xfId="0" applyFont="1" applyFill="1" applyBorder="1" applyAlignment="1">
      <alignment horizontal="center" vertical="center"/>
    </xf>
    <xf numFmtId="0" fontId="11" fillId="5" borderId="12" xfId="0" applyFont="1" applyFill="1" applyBorder="1" applyAlignment="1">
      <alignment vertical="center"/>
    </xf>
    <xf numFmtId="0" fontId="20" fillId="7" borderId="6" xfId="0" applyFont="1" applyFill="1" applyBorder="1" applyAlignment="1">
      <alignment horizontal="left" vertical="center" wrapText="1"/>
    </xf>
    <xf numFmtId="0" fontId="21" fillId="7" borderId="0" xfId="0" applyFont="1" applyFill="1" applyAlignment="1">
      <alignment horizontal="left" vertical="center" wrapText="1"/>
    </xf>
    <xf numFmtId="0" fontId="2" fillId="9" borderId="13" xfId="0" applyFont="1" applyFill="1" applyBorder="1" applyAlignment="1">
      <alignment horizontal="left" vertical="center"/>
    </xf>
    <xf numFmtId="0" fontId="11" fillId="8" borderId="13" xfId="0" applyFont="1" applyFill="1" applyBorder="1" applyAlignment="1">
      <alignment horizontal="left" vertical="center"/>
    </xf>
    <xf numFmtId="0" fontId="45" fillId="7" borderId="44" xfId="0" applyFont="1" applyFill="1" applyBorder="1" applyAlignment="1">
      <alignment horizontal="left" vertical="center" wrapText="1"/>
    </xf>
    <xf numFmtId="0" fontId="45" fillId="7" borderId="1" xfId="0" applyFont="1" applyFill="1" applyBorder="1" applyAlignment="1">
      <alignment horizontal="left" vertical="center" wrapText="1"/>
    </xf>
    <xf numFmtId="11" fontId="45" fillId="7" borderId="2" xfId="0" applyNumberFormat="1"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46" fillId="7" borderId="10" xfId="0" applyFont="1" applyFill="1" applyBorder="1" applyAlignment="1">
      <alignment horizontal="left" vertical="center" wrapText="1"/>
    </xf>
    <xf numFmtId="0" fontId="45" fillId="7" borderId="2" xfId="0" applyFont="1" applyFill="1" applyBorder="1" applyAlignment="1">
      <alignment horizontal="left" vertical="center" wrapText="1"/>
    </xf>
    <xf numFmtId="0" fontId="46" fillId="7" borderId="2" xfId="0" applyFont="1" applyFill="1" applyBorder="1" applyAlignment="1">
      <alignment horizontal="left" vertical="center" wrapText="1"/>
    </xf>
    <xf numFmtId="0" fontId="2" fillId="9" borderId="0" xfId="0" applyFont="1" applyFill="1" applyAlignment="1">
      <alignment horizontal="left" vertical="center"/>
    </xf>
    <xf numFmtId="0" fontId="11" fillId="8" borderId="16" xfId="0" applyFont="1" applyFill="1" applyBorder="1" applyAlignment="1">
      <alignment horizontal="left" vertical="center"/>
    </xf>
    <xf numFmtId="0" fontId="45" fillId="7" borderId="49" xfId="0" applyFont="1" applyFill="1" applyBorder="1" applyAlignment="1">
      <alignment horizontal="left" vertical="center" wrapText="1"/>
    </xf>
    <xf numFmtId="0" fontId="45" fillId="7" borderId="40" xfId="0" applyFont="1" applyFill="1" applyBorder="1" applyAlignment="1">
      <alignment horizontal="left" vertical="center" wrapText="1"/>
    </xf>
    <xf numFmtId="0" fontId="0" fillId="3" borderId="0" xfId="0" applyFill="1" applyAlignment="1">
      <alignment horizontal="left" wrapText="1"/>
    </xf>
    <xf numFmtId="0" fontId="5" fillId="7" borderId="3" xfId="0" applyFont="1" applyFill="1" applyBorder="1" applyAlignment="1">
      <alignment horizontal="center" vertical="center"/>
    </xf>
    <xf numFmtId="1" fontId="12" fillId="7" borderId="7" xfId="0" applyNumberFormat="1" applyFont="1" applyFill="1" applyBorder="1" applyAlignment="1">
      <alignment horizontal="center" vertical="center" wrapText="1"/>
    </xf>
    <xf numFmtId="0" fontId="13" fillId="3" borderId="0" xfId="0" applyFont="1" applyFill="1" applyAlignment="1" applyProtection="1">
      <alignment vertical="center"/>
      <protection locked="0"/>
    </xf>
    <xf numFmtId="0" fontId="0" fillId="3" borderId="0" xfId="0" applyFill="1" applyProtection="1">
      <protection locked="0"/>
    </xf>
    <xf numFmtId="0" fontId="3" fillId="3" borderId="0" xfId="0" applyFont="1" applyFill="1" applyAlignment="1" applyProtection="1">
      <alignment vertical="center"/>
      <protection locked="0"/>
    </xf>
    <xf numFmtId="0" fontId="36" fillId="3" borderId="0" xfId="0" applyFont="1" applyFill="1" applyProtection="1">
      <protection locked="0"/>
    </xf>
    <xf numFmtId="0" fontId="37" fillId="3" borderId="0" xfId="0" applyFont="1" applyFill="1" applyProtection="1">
      <protection locked="0"/>
    </xf>
    <xf numFmtId="0" fontId="40" fillId="3" borderId="0" xfId="0" applyFont="1" applyFill="1" applyProtection="1">
      <protection locked="0"/>
    </xf>
    <xf numFmtId="0" fontId="42" fillId="3" borderId="0" xfId="0" applyFont="1" applyFill="1" applyProtection="1">
      <protection locked="0"/>
    </xf>
    <xf numFmtId="0" fontId="42" fillId="3" borderId="0" xfId="0" applyFont="1" applyFill="1" applyAlignment="1" applyProtection="1">
      <alignment vertical="center"/>
      <protection locked="0"/>
    </xf>
    <xf numFmtId="0" fontId="36" fillId="3" borderId="0" xfId="0" applyFont="1" applyFill="1" applyAlignment="1" applyProtection="1">
      <alignment vertical="center"/>
      <protection locked="0"/>
    </xf>
    <xf numFmtId="0" fontId="47" fillId="3" borderId="0" xfId="0" applyFont="1" applyFill="1" applyProtection="1">
      <protection locked="0"/>
    </xf>
    <xf numFmtId="0" fontId="4" fillId="3" borderId="0" xfId="0" applyFont="1" applyFill="1" applyAlignment="1" applyProtection="1">
      <alignment vertical="center"/>
      <protection locked="0"/>
    </xf>
    <xf numFmtId="49" fontId="0" fillId="3" borderId="0" xfId="0" applyNumberFormat="1" applyFill="1" applyProtection="1">
      <protection locked="0"/>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49" fillId="8" borderId="14" xfId="0" applyFont="1" applyFill="1" applyBorder="1" applyAlignment="1">
      <alignment horizontal="center" vertical="center"/>
    </xf>
    <xf numFmtId="0" fontId="50" fillId="3" borderId="0" xfId="0" applyFont="1" applyFill="1"/>
    <xf numFmtId="167" fontId="7" fillId="3" borderId="3" xfId="0" applyNumberFormat="1" applyFont="1" applyFill="1" applyBorder="1" applyAlignment="1" applyProtection="1">
      <alignment horizontal="center" vertical="center"/>
      <protection locked="0"/>
    </xf>
    <xf numFmtId="167" fontId="30" fillId="3" borderId="3" xfId="0" applyNumberFormat="1" applyFont="1" applyFill="1" applyBorder="1" applyAlignment="1" applyProtection="1">
      <alignment horizontal="center" vertical="center" wrapText="1"/>
      <protection locked="0"/>
    </xf>
    <xf numFmtId="167" fontId="0" fillId="3" borderId="3" xfId="0" applyNumberFormat="1" applyFill="1" applyBorder="1" applyProtection="1">
      <protection locked="0"/>
    </xf>
    <xf numFmtId="0" fontId="1" fillId="4" borderId="0" xfId="0" applyFont="1" applyFill="1" applyAlignment="1">
      <alignment horizontal="center"/>
    </xf>
    <xf numFmtId="0" fontId="22" fillId="7" borderId="3" xfId="0" applyFont="1" applyFill="1" applyBorder="1" applyAlignment="1">
      <alignment horizontal="center"/>
    </xf>
    <xf numFmtId="0" fontId="0" fillId="4" borderId="30" xfId="0" applyFill="1" applyBorder="1" applyAlignment="1">
      <alignment horizontal="center"/>
    </xf>
    <xf numFmtId="0" fontId="22" fillId="7" borderId="3" xfId="0" applyFont="1" applyFill="1" applyBorder="1" applyAlignment="1">
      <alignment horizontal="center" vertical="center"/>
    </xf>
    <xf numFmtId="0" fontId="7" fillId="4" borderId="0" xfId="0" applyFont="1" applyFill="1" applyAlignment="1">
      <alignment horizontal="center"/>
    </xf>
    <xf numFmtId="0" fontId="22" fillId="7" borderId="3" xfId="0" applyFont="1" applyFill="1" applyBorder="1" applyAlignment="1">
      <alignment horizontal="left" vertical="center" wrapText="1"/>
    </xf>
    <xf numFmtId="0" fontId="53" fillId="4" borderId="0" xfId="0" applyFont="1" applyFill="1"/>
    <xf numFmtId="0" fontId="0" fillId="4" borderId="30" xfId="0" applyFill="1" applyBorder="1" applyAlignment="1">
      <alignment horizontal="center" vertical="center"/>
    </xf>
    <xf numFmtId="0" fontId="0" fillId="4" borderId="31" xfId="0" applyFill="1" applyBorder="1" applyAlignment="1">
      <alignment vertical="center"/>
    </xf>
    <xf numFmtId="0" fontId="1" fillId="7" borderId="3" xfId="0" applyFont="1" applyFill="1" applyBorder="1" applyAlignment="1">
      <alignment horizontal="center" vertical="center" wrapText="1"/>
    </xf>
    <xf numFmtId="0" fontId="0" fillId="3" borderId="3" xfId="0" applyFill="1" applyBorder="1" applyAlignment="1" applyProtection="1">
      <alignment horizontal="center" vertical="center" wrapText="1"/>
      <protection locked="0"/>
    </xf>
    <xf numFmtId="0" fontId="22" fillId="4" borderId="0" xfId="0" applyFont="1" applyFill="1" applyAlignment="1">
      <alignment horizontal="center" vertical="center"/>
    </xf>
    <xf numFmtId="0" fontId="0" fillId="4" borderId="0" xfId="0" applyFill="1" applyAlignment="1">
      <alignment horizontal="center" vertical="center"/>
    </xf>
    <xf numFmtId="0" fontId="26" fillId="4" borderId="0" xfId="0" applyFont="1" applyFill="1" applyAlignment="1">
      <alignment horizontal="justify" wrapText="1"/>
    </xf>
    <xf numFmtId="0" fontId="0" fillId="4" borderId="0" xfId="0" applyFill="1" applyAlignment="1">
      <alignment horizontal="justify" wrapText="1"/>
    </xf>
    <xf numFmtId="0" fontId="1" fillId="7" borderId="3" xfId="0" applyFont="1" applyFill="1" applyBorder="1" applyAlignment="1">
      <alignment horizontal="left"/>
    </xf>
    <xf numFmtId="1" fontId="0" fillId="3" borderId="7" xfId="0" applyNumberFormat="1" applyFill="1" applyBorder="1" applyAlignment="1" applyProtection="1">
      <alignment horizontal="center" vertical="center"/>
      <protection locked="0"/>
    </xf>
    <xf numFmtId="1" fontId="0" fillId="3" borderId="8" xfId="0" applyNumberFormat="1" applyFill="1" applyBorder="1" applyAlignment="1" applyProtection="1">
      <alignment horizontal="center" vertical="center"/>
      <protection locked="0"/>
    </xf>
    <xf numFmtId="1" fontId="0" fillId="7" borderId="3" xfId="0" applyNumberFormat="1" applyFill="1" applyBorder="1" applyAlignment="1">
      <alignment horizontal="center" vertical="center"/>
    </xf>
    <xf numFmtId="0" fontId="1" fillId="3" borderId="7" xfId="0" applyFont="1" applyFill="1" applyBorder="1" applyAlignment="1">
      <alignment horizontal="right"/>
    </xf>
    <xf numFmtId="0" fontId="1" fillId="3" borderId="29" xfId="0" applyFont="1" applyFill="1" applyBorder="1" applyAlignment="1">
      <alignment horizontal="right"/>
    </xf>
    <xf numFmtId="0" fontId="1" fillId="3" borderId="8" xfId="0" applyFont="1" applyFill="1" applyBorder="1" applyAlignment="1">
      <alignment horizontal="right"/>
    </xf>
    <xf numFmtId="1" fontId="0" fillId="7" borderId="3" xfId="0" applyNumberFormat="1" applyFill="1" applyBorder="1" applyAlignment="1">
      <alignment horizontal="center"/>
    </xf>
    <xf numFmtId="0" fontId="32" fillId="4" borderId="0" xfId="1" quotePrefix="1" applyFill="1" applyBorder="1" applyAlignment="1">
      <alignment horizontal="center"/>
    </xf>
    <xf numFmtId="0" fontId="34" fillId="5" borderId="25" xfId="0" applyFont="1" applyFill="1" applyBorder="1" applyAlignment="1">
      <alignment horizontal="center" vertical="center" wrapText="1"/>
    </xf>
    <xf numFmtId="0" fontId="34" fillId="5" borderId="0" xfId="0" applyFont="1" applyFill="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0" fillId="4" borderId="0" xfId="0" applyFill="1" applyAlignment="1">
      <alignment horizontal="center"/>
    </xf>
    <xf numFmtId="0" fontId="1" fillId="3" borderId="25" xfId="0" applyFont="1" applyFill="1" applyBorder="1" applyAlignment="1">
      <alignment horizontal="center" wrapText="1"/>
    </xf>
    <xf numFmtId="0" fontId="0" fillId="3" borderId="0" xfId="0" applyFill="1" applyAlignment="1">
      <alignment horizontal="center" wrapText="1"/>
    </xf>
    <xf numFmtId="0" fontId="0" fillId="3" borderId="26" xfId="0" applyFill="1" applyBorder="1" applyAlignment="1">
      <alignment horizontal="center" wrapText="1"/>
    </xf>
    <xf numFmtId="0" fontId="0" fillId="3" borderId="25" xfId="0" applyFill="1" applyBorder="1" applyAlignment="1">
      <alignment horizontal="center" wrapText="1"/>
    </xf>
    <xf numFmtId="0" fontId="38" fillId="3" borderId="18"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32" fillId="3" borderId="25" xfId="1" applyFill="1" applyBorder="1" applyAlignment="1">
      <alignment horizontal="left" vertical="top" wrapText="1"/>
    </xf>
    <xf numFmtId="0" fontId="32" fillId="3" borderId="0" xfId="1" applyFill="1" applyBorder="1" applyAlignment="1">
      <alignment horizontal="left" vertical="top" wrapText="1"/>
    </xf>
    <xf numFmtId="0" fontId="32" fillId="3" borderId="26" xfId="1" applyFill="1" applyBorder="1" applyAlignment="1">
      <alignment horizontal="left" vertical="top" wrapText="1"/>
    </xf>
    <xf numFmtId="0" fontId="32" fillId="3" borderId="25" xfId="1" quotePrefix="1" applyFill="1" applyBorder="1" applyAlignment="1">
      <alignment horizontal="left" vertical="top" wrapText="1"/>
    </xf>
    <xf numFmtId="0" fontId="32" fillId="3" borderId="0" xfId="1" quotePrefix="1" applyFill="1" applyBorder="1" applyAlignment="1">
      <alignment horizontal="left" vertical="top" wrapText="1"/>
    </xf>
    <xf numFmtId="0" fontId="5" fillId="3" borderId="25" xfId="0" applyFont="1" applyFill="1" applyBorder="1" applyAlignment="1">
      <alignment horizontal="left" vertical="top" wrapText="1"/>
    </xf>
    <xf numFmtId="0" fontId="5" fillId="3" borderId="0" xfId="0" applyFont="1" applyFill="1" applyAlignment="1">
      <alignment horizontal="left" vertical="top" wrapText="1"/>
    </xf>
    <xf numFmtId="0" fontId="5" fillId="3" borderId="26" xfId="0" applyFont="1" applyFill="1" applyBorder="1" applyAlignment="1">
      <alignment horizontal="left" vertical="top" wrapText="1"/>
    </xf>
    <xf numFmtId="0" fontId="0" fillId="3" borderId="33" xfId="0" applyFill="1" applyBorder="1" applyAlignment="1">
      <alignment horizontal="center" wrapText="1"/>
    </xf>
    <xf numFmtId="0" fontId="0" fillId="3" borderId="34" xfId="0" applyFill="1" applyBorder="1" applyAlignment="1">
      <alignment horizontal="center" wrapText="1"/>
    </xf>
    <xf numFmtId="0" fontId="0" fillId="3" borderId="35" xfId="0" applyFill="1" applyBorder="1" applyAlignment="1">
      <alignment horizontal="center" wrapText="1"/>
    </xf>
    <xf numFmtId="0" fontId="32" fillId="0" borderId="25" xfId="1" applyFill="1" applyBorder="1" applyAlignment="1">
      <alignment horizontal="left" vertical="top" wrapText="1"/>
    </xf>
    <xf numFmtId="0" fontId="32" fillId="0" borderId="0" xfId="1" applyFill="1" applyBorder="1" applyAlignment="1">
      <alignment horizontal="left" vertical="top" wrapText="1"/>
    </xf>
    <xf numFmtId="0" fontId="32" fillId="0" borderId="26" xfId="1" applyFill="1" applyBorder="1" applyAlignment="1">
      <alignment horizontal="left" vertical="top" wrapText="1"/>
    </xf>
    <xf numFmtId="0" fontId="32" fillId="3" borderId="33" xfId="1" applyFill="1" applyBorder="1" applyAlignment="1">
      <alignment horizontal="left" vertical="top" wrapText="1"/>
    </xf>
    <xf numFmtId="0" fontId="32" fillId="3" borderId="34" xfId="1" applyFill="1" applyBorder="1" applyAlignment="1">
      <alignment horizontal="left" vertical="top" wrapText="1"/>
    </xf>
    <xf numFmtId="0" fontId="32" fillId="3" borderId="35" xfId="1" applyFill="1" applyBorder="1" applyAlignment="1">
      <alignment horizontal="left" vertical="top" wrapText="1"/>
    </xf>
    <xf numFmtId="0" fontId="32" fillId="0" borderId="25" xfId="1" quotePrefix="1" applyFill="1" applyBorder="1" applyAlignment="1">
      <alignment horizontal="left" vertical="top" wrapText="1"/>
    </xf>
    <xf numFmtId="0" fontId="32" fillId="0" borderId="0" xfId="1" quotePrefix="1" applyFill="1" applyBorder="1" applyAlignment="1">
      <alignment horizontal="left" vertical="top" wrapText="1"/>
    </xf>
    <xf numFmtId="0" fontId="32" fillId="3" borderId="33" xfId="1" quotePrefix="1" applyFill="1" applyBorder="1" applyAlignment="1">
      <alignment horizontal="left" vertical="top" wrapText="1"/>
    </xf>
    <xf numFmtId="0" fontId="32" fillId="3" borderId="34" xfId="1" quotePrefix="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5" fillId="3" borderId="35" xfId="0" applyFont="1" applyFill="1" applyBorder="1" applyAlignment="1">
      <alignment horizontal="left" vertical="top" wrapText="1"/>
    </xf>
    <xf numFmtId="0" fontId="35" fillId="3" borderId="25" xfId="0" applyFont="1" applyFill="1" applyBorder="1" applyAlignment="1">
      <alignment horizontal="left" vertical="center" wrapText="1"/>
    </xf>
    <xf numFmtId="0" fontId="35" fillId="3" borderId="0" xfId="0" applyFont="1" applyFill="1" applyAlignment="1">
      <alignment horizontal="left" vertical="center" wrapText="1"/>
    </xf>
    <xf numFmtId="0" fontId="1" fillId="7" borderId="7" xfId="0" applyFont="1" applyFill="1" applyBorder="1" applyAlignment="1">
      <alignment horizontal="right"/>
    </xf>
    <xf numFmtId="0" fontId="1" fillId="7" borderId="29" xfId="0" applyFont="1" applyFill="1" applyBorder="1" applyAlignment="1">
      <alignment horizontal="right"/>
    </xf>
    <xf numFmtId="0" fontId="1" fillId="7" borderId="8" xfId="0" applyFont="1" applyFill="1" applyBorder="1" applyAlignment="1">
      <alignment horizontal="right"/>
    </xf>
    <xf numFmtId="1" fontId="0" fillId="7" borderId="7" xfId="0" applyNumberFormat="1" applyFill="1" applyBorder="1" applyAlignment="1">
      <alignment horizontal="center"/>
    </xf>
    <xf numFmtId="1" fontId="0" fillId="7" borderId="8" xfId="0" applyNumberFormat="1" applyFill="1" applyBorder="1" applyAlignment="1">
      <alignment horizontal="center"/>
    </xf>
    <xf numFmtId="1" fontId="0" fillId="7" borderId="7" xfId="0" applyNumberFormat="1" applyFill="1" applyBorder="1" applyAlignment="1">
      <alignment horizontal="center" vertical="center"/>
    </xf>
    <xf numFmtId="1" fontId="0" fillId="7" borderId="8" xfId="0" applyNumberFormat="1" applyFill="1" applyBorder="1" applyAlignment="1">
      <alignment horizontal="center" vertical="center"/>
    </xf>
    <xf numFmtId="0" fontId="1" fillId="7" borderId="7" xfId="0" applyFont="1" applyFill="1" applyBorder="1" applyAlignment="1">
      <alignment horizontal="left"/>
    </xf>
    <xf numFmtId="0" fontId="1" fillId="7" borderId="29" xfId="0" applyFont="1" applyFill="1" applyBorder="1" applyAlignment="1">
      <alignment horizontal="left"/>
    </xf>
    <xf numFmtId="0" fontId="1" fillId="7" borderId="8" xfId="0" applyFont="1" applyFill="1" applyBorder="1" applyAlignment="1">
      <alignment horizontal="left"/>
    </xf>
    <xf numFmtId="1" fontId="0" fillId="3" borderId="7" xfId="0" applyNumberFormat="1" applyFill="1" applyBorder="1" applyAlignment="1" applyProtection="1">
      <alignment horizontal="center" vertical="center"/>
      <protection locked="0"/>
    </xf>
    <xf numFmtId="1" fontId="0" fillId="3" borderId="8" xfId="0" applyNumberFormat="1" applyFill="1" applyBorder="1" applyAlignment="1" applyProtection="1">
      <alignment horizontal="center" vertical="center"/>
      <protection locked="0"/>
    </xf>
    <xf numFmtId="0" fontId="1" fillId="7" borderId="3" xfId="0" applyFont="1" applyFill="1" applyBorder="1" applyAlignment="1">
      <alignment horizontal="left"/>
    </xf>
    <xf numFmtId="9" fontId="0" fillId="7" borderId="7" xfId="0" applyNumberFormat="1" applyFill="1" applyBorder="1" applyAlignment="1">
      <alignment horizontal="center"/>
    </xf>
    <xf numFmtId="9" fontId="0" fillId="7" borderId="8" xfId="0" applyNumberFormat="1"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7" borderId="3" xfId="0" applyFill="1" applyBorder="1" applyAlignment="1">
      <alignment horizontal="center"/>
    </xf>
    <xf numFmtId="0" fontId="1" fillId="3" borderId="3"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0" fillId="7" borderId="3" xfId="0" applyFill="1" applyBorder="1" applyAlignment="1">
      <alignment horizontal="center" vertical="center" wrapText="1"/>
    </xf>
    <xf numFmtId="0" fontId="7" fillId="4" borderId="29" xfId="0" applyFont="1" applyFill="1" applyBorder="1" applyAlignment="1">
      <alignment horizontal="center"/>
    </xf>
    <xf numFmtId="0" fontId="1" fillId="7" borderId="3" xfId="0" applyFont="1" applyFill="1" applyBorder="1" applyAlignment="1">
      <alignment horizontal="center"/>
    </xf>
    <xf numFmtId="0" fontId="1" fillId="7" borderId="3"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0" fontId="8" fillId="8" borderId="3" xfId="0" applyFont="1" applyFill="1" applyBorder="1" applyAlignment="1">
      <alignment horizontal="center" vertical="center"/>
    </xf>
    <xf numFmtId="0" fontId="0" fillId="4" borderId="25" xfId="0" applyFill="1" applyBorder="1" applyAlignment="1">
      <alignment horizontal="center"/>
    </xf>
    <xf numFmtId="0" fontId="0" fillId="4" borderId="26" xfId="0" applyFill="1" applyBorder="1" applyAlignment="1">
      <alignment horizont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0" fillId="4" borderId="33" xfId="0" applyFill="1" applyBorder="1" applyAlignment="1">
      <alignment horizontal="center"/>
    </xf>
    <xf numFmtId="0" fontId="0" fillId="4" borderId="34" xfId="0" applyFill="1" applyBorder="1" applyAlignment="1">
      <alignment horizontal="center"/>
    </xf>
    <xf numFmtId="0" fontId="0" fillId="4" borderId="35" xfId="0" applyFill="1" applyBorder="1" applyAlignment="1">
      <alignment horizontal="center"/>
    </xf>
    <xf numFmtId="0" fontId="0" fillId="3" borderId="3" xfId="0" applyFill="1" applyBorder="1" applyAlignment="1" applyProtection="1">
      <alignment horizontal="center"/>
      <protection locked="0"/>
    </xf>
    <xf numFmtId="165" fontId="0" fillId="3" borderId="3" xfId="0" applyNumberForma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2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3" xfId="0" applyBorder="1" applyAlignment="1" applyProtection="1">
      <alignment horizontal="center"/>
      <protection locked="0"/>
    </xf>
    <xf numFmtId="0" fontId="26" fillId="4" borderId="29" xfId="0" applyFont="1" applyFill="1" applyBorder="1" applyAlignment="1">
      <alignment horizontal="left"/>
    </xf>
    <xf numFmtId="0" fontId="32" fillId="3" borderId="3" xfId="1" applyFill="1" applyBorder="1" applyAlignment="1" applyProtection="1">
      <alignment horizontal="center"/>
      <protection locked="0"/>
    </xf>
    <xf numFmtId="0" fontId="36" fillId="3" borderId="25" xfId="0" applyFont="1" applyFill="1" applyBorder="1" applyAlignment="1" applyProtection="1">
      <alignment horizontal="center" vertical="center"/>
      <protection locked="0"/>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49" fontId="28" fillId="3" borderId="7" xfId="0" applyNumberFormat="1" applyFont="1" applyFill="1" applyBorder="1" applyAlignment="1" applyProtection="1">
      <alignment horizontal="center" vertical="center" wrapText="1"/>
      <protection locked="0"/>
    </xf>
    <xf numFmtId="49" fontId="28" fillId="3" borderId="29" xfId="0" applyNumberFormat="1" applyFont="1" applyFill="1" applyBorder="1" applyAlignment="1" applyProtection="1">
      <alignment horizontal="center" vertical="center" wrapText="1"/>
      <protection locked="0"/>
    </xf>
    <xf numFmtId="49" fontId="28" fillId="3" borderId="8" xfId="0" applyNumberFormat="1" applyFont="1" applyFill="1" applyBorder="1" applyAlignment="1" applyProtection="1">
      <alignment horizontal="center" vertical="center" wrapText="1"/>
      <protection locked="0"/>
    </xf>
    <xf numFmtId="0" fontId="15" fillId="9" borderId="12" xfId="0" applyFont="1" applyFill="1" applyBorder="1" applyAlignment="1">
      <alignment horizontal="center" vertical="center"/>
    </xf>
    <xf numFmtId="0" fontId="15" fillId="9" borderId="14" xfId="0" applyFont="1" applyFill="1" applyBorder="1" applyAlignment="1">
      <alignment horizontal="center" vertical="center"/>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24" fillId="7" borderId="34"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1" fillId="7" borderId="29" xfId="0" applyFont="1" applyFill="1" applyBorder="1" applyAlignment="1">
      <alignment horizontal="left" vertical="center" wrapText="1"/>
    </xf>
    <xf numFmtId="0" fontId="28" fillId="7" borderId="3"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20" fillId="7" borderId="55"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7" borderId="3" xfId="0" applyFill="1" applyBorder="1" applyAlignment="1">
      <alignment horizontal="center" vertical="center"/>
    </xf>
    <xf numFmtId="0" fontId="0" fillId="7" borderId="7" xfId="0" applyFill="1" applyBorder="1" applyAlignment="1">
      <alignment horizontal="center" vertical="center"/>
    </xf>
    <xf numFmtId="0" fontId="0" fillId="7" borderId="29" xfId="0" applyFill="1" applyBorder="1" applyAlignment="1">
      <alignment horizontal="center" vertical="center"/>
    </xf>
    <xf numFmtId="0" fontId="0" fillId="7" borderId="8" xfId="0" applyFill="1" applyBorder="1" applyAlignment="1">
      <alignment horizontal="center" vertical="center"/>
    </xf>
    <xf numFmtId="0" fontId="17" fillId="7" borderId="7" xfId="0" applyFont="1" applyFill="1" applyBorder="1" applyAlignment="1">
      <alignment horizontal="center" vertical="center"/>
    </xf>
    <xf numFmtId="0" fontId="17" fillId="7" borderId="29"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3" xfId="0" applyFont="1" applyFill="1" applyBorder="1" applyAlignment="1">
      <alignment horizontal="center" vertical="center"/>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7" fillId="7" borderId="3" xfId="0" applyFont="1" applyFill="1" applyBorder="1" applyAlignment="1">
      <alignment horizontal="center" vertical="center"/>
    </xf>
    <xf numFmtId="0" fontId="28" fillId="3" borderId="3" xfId="0" applyFont="1" applyFill="1" applyBorder="1" applyAlignment="1" applyProtection="1">
      <alignment horizontal="center" vertical="center"/>
      <protection locked="0"/>
    </xf>
    <xf numFmtId="14" fontId="5" fillId="3" borderId="3" xfId="0" applyNumberFormat="1" applyFont="1" applyFill="1" applyBorder="1" applyAlignment="1" applyProtection="1">
      <alignment horizontal="center"/>
      <protection locked="0"/>
    </xf>
    <xf numFmtId="0" fontId="50" fillId="4" borderId="29" xfId="0" applyFont="1" applyFill="1" applyBorder="1" applyAlignment="1">
      <alignment horizontal="lef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7" xfId="0" applyFont="1" applyFill="1" applyBorder="1" applyAlignment="1" applyProtection="1">
      <alignment horizontal="center"/>
      <protection locked="0"/>
    </xf>
    <xf numFmtId="0" fontId="5" fillId="3" borderId="8" xfId="0" applyFont="1" applyFill="1" applyBorder="1" applyAlignment="1" applyProtection="1">
      <alignment horizontal="center"/>
      <protection locked="0"/>
    </xf>
    <xf numFmtId="14" fontId="5" fillId="3" borderId="7" xfId="0" applyNumberFormat="1" applyFont="1" applyFill="1" applyBorder="1" applyAlignment="1" applyProtection="1">
      <alignment horizontal="center"/>
      <protection locked="0"/>
    </xf>
    <xf numFmtId="14" fontId="5" fillId="3" borderId="8" xfId="0" applyNumberFormat="1"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7" fillId="3" borderId="3" xfId="0" applyFont="1" applyFill="1" applyBorder="1" applyAlignment="1" applyProtection="1">
      <alignment horizontal="center" vertical="center"/>
      <protection locked="0"/>
    </xf>
    <xf numFmtId="0" fontId="4" fillId="8" borderId="7"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7" borderId="7" xfId="0" applyFont="1" applyFill="1" applyBorder="1" applyAlignment="1">
      <alignment horizontal="center"/>
    </xf>
    <xf numFmtId="0" fontId="1" fillId="7" borderId="29" xfId="0" applyFont="1" applyFill="1" applyBorder="1" applyAlignment="1">
      <alignment horizontal="center"/>
    </xf>
    <xf numFmtId="0" fontId="1" fillId="7" borderId="8" xfId="0" applyFont="1" applyFill="1" applyBorder="1" applyAlignment="1">
      <alignment horizontal="center"/>
    </xf>
    <xf numFmtId="0" fontId="0" fillId="3" borderId="18" xfId="0"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1" fillId="7" borderId="7"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8" xfId="0" applyFont="1" applyFill="1" applyBorder="1" applyAlignment="1">
      <alignment horizontal="center" vertical="center"/>
    </xf>
    <xf numFmtId="0" fontId="1" fillId="3" borderId="3" xfId="0" applyFont="1" applyFill="1" applyBorder="1" applyAlignment="1" applyProtection="1">
      <alignment horizontal="center" vertical="center"/>
      <protection locked="0"/>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17" fillId="7" borderId="7" xfId="0" applyFont="1" applyFill="1" applyBorder="1" applyAlignment="1">
      <alignment horizontal="left"/>
    </xf>
    <xf numFmtId="0" fontId="17" fillId="7" borderId="29" xfId="0" applyFont="1" applyFill="1" applyBorder="1" applyAlignment="1">
      <alignment horizontal="left"/>
    </xf>
    <xf numFmtId="0" fontId="17" fillId="7" borderId="8" xfId="0" applyFont="1" applyFill="1" applyBorder="1" applyAlignment="1">
      <alignment horizontal="left"/>
    </xf>
    <xf numFmtId="0" fontId="0" fillId="7" borderId="29" xfId="0" applyFill="1" applyBorder="1" applyAlignment="1">
      <alignment horizontal="center"/>
    </xf>
    <xf numFmtId="0" fontId="1" fillId="7" borderId="7" xfId="0" applyFont="1" applyFill="1" applyBorder="1" applyAlignment="1">
      <alignment horizontal="left" vertical="center"/>
    </xf>
    <xf numFmtId="0" fontId="1" fillId="7" borderId="29" xfId="0" applyFont="1" applyFill="1" applyBorder="1" applyAlignment="1">
      <alignment horizontal="left" vertical="center"/>
    </xf>
    <xf numFmtId="0" fontId="1" fillId="7" borderId="8" xfId="0" applyFont="1" applyFill="1" applyBorder="1" applyAlignment="1">
      <alignment horizontal="left" vertical="center"/>
    </xf>
    <xf numFmtId="14" fontId="5" fillId="3" borderId="7" xfId="0" applyNumberFormat="1" applyFont="1" applyFill="1" applyBorder="1" applyAlignment="1" applyProtection="1">
      <alignment horizontal="center" vertical="center"/>
      <protection locked="0"/>
    </xf>
    <xf numFmtId="14" fontId="5" fillId="3" borderId="8" xfId="0" applyNumberFormat="1" applyFont="1" applyFill="1" applyBorder="1" applyAlignment="1" applyProtection="1">
      <alignment horizontal="center" vertical="center"/>
      <protection locked="0"/>
    </xf>
    <xf numFmtId="14" fontId="5" fillId="4" borderId="0" xfId="0" applyNumberFormat="1" applyFont="1" applyFill="1" applyAlignment="1" applyProtection="1">
      <alignment horizontal="center"/>
      <protection locked="0"/>
    </xf>
    <xf numFmtId="0" fontId="5" fillId="3" borderId="3" xfId="0" applyFont="1" applyFill="1" applyBorder="1" applyAlignment="1" applyProtection="1">
      <alignment horizontal="center" vertical="center"/>
      <protection locked="0"/>
    </xf>
    <xf numFmtId="0" fontId="1" fillId="4" borderId="0" xfId="0" applyFont="1" applyFill="1" applyAlignment="1">
      <alignment horizontal="center"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0" fillId="4" borderId="0" xfId="0" applyFill="1" applyAlignment="1">
      <alignment horizontal="justify" wrapText="1"/>
    </xf>
    <xf numFmtId="0" fontId="5" fillId="4" borderId="0" xfId="0" applyFont="1" applyFill="1" applyAlignment="1" applyProtection="1">
      <alignment horizontal="center"/>
      <protection locked="0"/>
    </xf>
    <xf numFmtId="0" fontId="26" fillId="4" borderId="0" xfId="0" applyFont="1" applyFill="1" applyAlignment="1">
      <alignment horizontal="justify" wrapText="1"/>
    </xf>
    <xf numFmtId="0" fontId="5" fillId="4" borderId="29" xfId="0" applyFont="1" applyFill="1" applyBorder="1" applyAlignment="1">
      <alignment horizontal="justify" vertical="center" wrapText="1"/>
    </xf>
    <xf numFmtId="0" fontId="1" fillId="7" borderId="29"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28" fillId="3" borderId="3" xfId="0" applyFont="1" applyFill="1" applyBorder="1" applyAlignment="1" applyProtection="1">
      <alignment horizontal="center" vertical="center" wrapText="1"/>
      <protection locked="0"/>
    </xf>
    <xf numFmtId="0" fontId="4" fillId="8" borderId="3" xfId="0" applyFont="1" applyFill="1" applyBorder="1" applyAlignment="1">
      <alignment horizontal="center"/>
    </xf>
    <xf numFmtId="0" fontId="1" fillId="4" borderId="15"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 fillId="4" borderId="33" xfId="0" applyFont="1" applyFill="1" applyBorder="1" applyAlignment="1">
      <alignment horizontal="center" wrapText="1"/>
    </xf>
    <xf numFmtId="0" fontId="1" fillId="4" borderId="34" xfId="0" applyFont="1" applyFill="1" applyBorder="1" applyAlignment="1">
      <alignment horizontal="center" wrapText="1"/>
    </xf>
    <xf numFmtId="0" fontId="1" fillId="4" borderId="35" xfId="0" applyFont="1" applyFill="1" applyBorder="1" applyAlignment="1">
      <alignment horizontal="center" wrapText="1"/>
    </xf>
    <xf numFmtId="14" fontId="5" fillId="3" borderId="29" xfId="0" applyNumberFormat="1" applyFont="1" applyFill="1" applyBorder="1" applyAlignment="1" applyProtection="1">
      <alignment horizontal="center"/>
      <protection locked="0"/>
    </xf>
    <xf numFmtId="0" fontId="17" fillId="4" borderId="3" xfId="0" applyFont="1" applyFill="1" applyBorder="1" applyAlignment="1">
      <alignment horizontal="center" vertical="center"/>
    </xf>
  </cellXfs>
  <cellStyles count="2">
    <cellStyle name="Lien hypertexte" xfId="1" builtinId="8"/>
    <cellStyle name="Normal" xfId="0" builtinId="0"/>
  </cellStyles>
  <dxfs count="19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70C0"/>
      </font>
    </dxf>
    <dxf>
      <font>
        <color rgb="FF00B050"/>
      </font>
    </dxf>
    <dxf>
      <font>
        <color rgb="FFFF0000"/>
      </font>
    </dxf>
    <dxf>
      <font>
        <color rgb="FFFF0000"/>
      </font>
    </dxf>
    <dxf>
      <font>
        <color rgb="FF00B050"/>
      </font>
    </dxf>
    <dxf>
      <font>
        <color rgb="FF0070C0"/>
      </font>
    </dxf>
    <dxf>
      <font>
        <color rgb="FF0070C0"/>
      </font>
    </dxf>
    <dxf>
      <font>
        <color rgb="FF00B050"/>
      </font>
    </dxf>
    <dxf>
      <font>
        <color rgb="FFFF0000"/>
      </font>
    </dxf>
    <dxf>
      <font>
        <color rgb="FF0070C0"/>
      </font>
    </dxf>
    <dxf>
      <font>
        <color rgb="FF00B050"/>
      </font>
    </dxf>
    <dxf>
      <font>
        <color rgb="FFFF0000"/>
      </font>
    </dxf>
    <dxf>
      <font>
        <color rgb="FFFF0000"/>
      </font>
    </dxf>
    <dxf>
      <font>
        <color rgb="FF00B050"/>
      </font>
    </dxf>
    <dxf>
      <font>
        <color rgb="FF0070C0"/>
      </font>
    </dxf>
    <dxf>
      <font>
        <color rgb="FFFF0000"/>
      </font>
    </dxf>
    <dxf>
      <font>
        <color rgb="FF0070C0"/>
      </font>
    </dxf>
    <dxf>
      <font>
        <color rgb="FF00B050"/>
      </font>
    </dxf>
    <dxf>
      <font>
        <color rgb="FF00B050"/>
      </font>
    </dxf>
    <dxf>
      <font>
        <color rgb="FFFF0000"/>
      </font>
    </dxf>
    <dxf>
      <font>
        <color rgb="FF0070C0"/>
      </font>
    </dxf>
    <dxf>
      <font>
        <color rgb="FFFF0000"/>
      </font>
    </dxf>
    <dxf>
      <font>
        <color rgb="FF00B050"/>
      </font>
    </dxf>
    <dxf>
      <font>
        <color rgb="FF0070C0"/>
      </font>
    </dxf>
    <dxf>
      <font>
        <color rgb="FF00B050"/>
      </font>
    </dxf>
    <dxf>
      <font>
        <color rgb="FF0070C0"/>
      </font>
    </dxf>
    <dxf>
      <font>
        <color rgb="FFFF0000"/>
      </font>
    </dxf>
    <dxf>
      <font>
        <color rgb="FFFF0000"/>
      </font>
    </dxf>
    <dxf>
      <font>
        <color rgb="FF00B050"/>
      </font>
    </dxf>
    <dxf>
      <font>
        <color rgb="FF0070C0"/>
      </font>
    </dxf>
    <dxf>
      <font>
        <color rgb="FF00B050"/>
      </font>
    </dxf>
    <dxf>
      <font>
        <color rgb="FF0070C0"/>
      </font>
    </dxf>
    <dxf>
      <font>
        <color rgb="FFFF000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00B050"/>
      </font>
    </dxf>
    <dxf>
      <font>
        <color rgb="FFFF0000"/>
      </font>
    </dxf>
    <dxf>
      <font>
        <color rgb="FF0070C0"/>
      </font>
    </dxf>
    <dxf>
      <font>
        <color rgb="FFFF0000"/>
      </font>
    </dxf>
    <dxf>
      <font>
        <color rgb="FF00B050"/>
      </font>
    </dxf>
    <dxf>
      <font>
        <color rgb="FF0070C0"/>
      </font>
    </dxf>
    <dxf>
      <font>
        <color rgb="FFFF0000"/>
      </font>
    </dxf>
    <dxf>
      <font>
        <color rgb="FF00B050"/>
      </font>
    </dxf>
    <dxf>
      <font>
        <color rgb="FF9C0006"/>
      </font>
      <fill>
        <patternFill>
          <bgColor rgb="FFFFC7CE"/>
        </patternFill>
      </fill>
    </dxf>
    <dxf>
      <font>
        <color rgb="FF006100"/>
      </font>
      <fill>
        <patternFill>
          <bgColor rgb="FFC6EFCE"/>
        </patternFill>
      </fill>
    </dxf>
    <dxf>
      <font>
        <color rgb="FFFF0000"/>
      </font>
    </dxf>
    <dxf>
      <font>
        <color rgb="FF0070C0"/>
      </font>
    </dxf>
    <dxf>
      <font>
        <color rgb="FF00B05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FF0000"/>
      </font>
    </dxf>
    <dxf>
      <font>
        <color rgb="FF0070C0"/>
      </font>
    </dxf>
    <dxf>
      <font>
        <color rgb="FF00B050"/>
      </font>
    </dxf>
    <dxf>
      <font>
        <color rgb="FF0070C0"/>
      </font>
    </dxf>
    <dxf>
      <font>
        <color rgb="FFFF0000"/>
      </font>
    </dxf>
    <dxf>
      <font>
        <color rgb="FF0070C0"/>
      </font>
    </dxf>
    <dxf>
      <font>
        <color rgb="FF00B05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FF0000"/>
      </font>
    </dxf>
    <dxf>
      <font>
        <color rgb="FF00B050"/>
      </font>
    </dxf>
    <dxf>
      <font>
        <color rgb="FF0070C0"/>
      </font>
    </dxf>
    <dxf>
      <font>
        <color rgb="FFFF0000"/>
      </font>
    </dxf>
    <dxf>
      <font>
        <color rgb="FF00B050"/>
      </font>
    </dxf>
    <dxf>
      <font>
        <color rgb="FF0070C0"/>
      </font>
    </dxf>
    <dxf>
      <font>
        <color rgb="FF0070C0"/>
      </font>
    </dxf>
    <dxf>
      <font>
        <color rgb="FFFF0000"/>
      </font>
    </dxf>
    <dxf>
      <font>
        <color rgb="FF00B050"/>
      </font>
    </dxf>
    <dxf>
      <font>
        <color rgb="FF00B050"/>
      </font>
    </dxf>
    <dxf>
      <font>
        <color rgb="FFFF0000"/>
      </font>
    </dxf>
    <dxf>
      <font>
        <color rgb="FF0070C0"/>
      </font>
    </dxf>
    <dxf>
      <font>
        <color rgb="FF0070C0"/>
      </font>
    </dxf>
    <dxf>
      <font>
        <color rgb="FFFF0000"/>
      </font>
    </dxf>
    <dxf>
      <font>
        <color rgb="FF00B050"/>
      </font>
    </dxf>
    <dxf>
      <font>
        <color rgb="FF00B050"/>
      </font>
    </dxf>
    <dxf>
      <font>
        <color rgb="FFFF0000"/>
      </font>
    </dxf>
    <dxf>
      <font>
        <color rgb="FF0070C0"/>
      </font>
    </dxf>
    <dxf>
      <font>
        <color rgb="FFFF0000"/>
      </font>
    </dxf>
    <dxf>
      <font>
        <color rgb="FF00B050"/>
      </font>
    </dxf>
    <dxf>
      <font>
        <color rgb="FF0070C0"/>
      </font>
    </dxf>
    <dxf>
      <font>
        <color rgb="FF0070C0"/>
      </font>
    </dxf>
    <dxf>
      <font>
        <color rgb="FF00B050"/>
      </font>
    </dxf>
    <dxf>
      <font>
        <color rgb="FFFF0000"/>
      </font>
    </dxf>
    <dxf>
      <font>
        <color rgb="FF9C0006"/>
      </font>
      <fill>
        <patternFill>
          <bgColor rgb="FFFFC7CE"/>
        </patternFill>
      </fill>
    </dxf>
    <dxf>
      <font>
        <color rgb="FF006100"/>
      </font>
      <fill>
        <patternFill>
          <bgColor rgb="FFC6EFCE"/>
        </patternFill>
      </fill>
    </dxf>
    <dxf>
      <font>
        <color rgb="FF0070C0"/>
      </font>
    </dxf>
    <dxf>
      <font>
        <color rgb="FF00B050"/>
      </font>
    </dxf>
    <dxf>
      <font>
        <color rgb="FFFF0000"/>
      </font>
    </dxf>
    <dxf>
      <font>
        <color rgb="FF0070C0"/>
      </font>
    </dxf>
    <dxf>
      <font>
        <color rgb="FF00B050"/>
      </font>
    </dxf>
    <dxf>
      <font>
        <color rgb="FFFF0000"/>
      </font>
    </dxf>
    <dxf>
      <font>
        <color rgb="FFFF0000"/>
      </font>
    </dxf>
    <dxf>
      <font>
        <color rgb="FF00B050"/>
      </font>
    </dxf>
    <dxf>
      <font>
        <color rgb="FF0070C0"/>
      </font>
    </dxf>
    <dxf>
      <font>
        <color rgb="FFFF0000"/>
      </font>
    </dxf>
    <dxf>
      <font>
        <color rgb="FF00B050"/>
      </font>
    </dxf>
    <dxf>
      <font>
        <color rgb="FF0070C0"/>
      </font>
    </dxf>
    <dxf>
      <font>
        <color rgb="FF0070C0"/>
      </font>
    </dxf>
    <dxf>
      <font>
        <color rgb="FFFF0000"/>
      </font>
    </dxf>
    <dxf>
      <font>
        <color rgb="FF00B050"/>
      </font>
    </dxf>
    <dxf>
      <font>
        <color rgb="FF0070C0"/>
      </font>
    </dxf>
    <dxf>
      <font>
        <color rgb="FF00B050"/>
      </font>
    </dxf>
    <dxf>
      <font>
        <color rgb="FFFF0000"/>
      </font>
    </dxf>
    <dxf>
      <font>
        <color rgb="FFFF0000"/>
      </font>
    </dxf>
    <dxf>
      <font>
        <color rgb="FF0070C0"/>
      </font>
    </dxf>
    <dxf>
      <font>
        <color rgb="FF00B050"/>
      </font>
    </dxf>
    <dxf>
      <font>
        <color rgb="FFFF0000"/>
      </font>
    </dxf>
    <dxf>
      <font>
        <color rgb="FF0070C0"/>
      </font>
    </dxf>
    <dxf>
      <font>
        <color rgb="FF00B050"/>
      </font>
    </dxf>
    <dxf>
      <font>
        <color rgb="FF0070C0"/>
      </font>
    </dxf>
    <dxf>
      <font>
        <color rgb="FFFF0000"/>
      </font>
    </dxf>
    <dxf>
      <font>
        <color rgb="FF00B050"/>
      </font>
    </dxf>
    <dxf>
      <font>
        <color rgb="FFFF0000"/>
      </font>
    </dxf>
    <dxf>
      <font>
        <color rgb="FF00B050"/>
      </font>
    </dxf>
    <dxf>
      <font>
        <color rgb="FF0070C0"/>
      </font>
    </dxf>
    <dxf>
      <font>
        <color rgb="FF00B050"/>
      </font>
    </dxf>
    <dxf>
      <font>
        <color rgb="FFFF0000"/>
      </font>
    </dxf>
    <dxf>
      <font>
        <color rgb="FF0070C0"/>
      </font>
    </dxf>
    <dxf>
      <font>
        <color rgb="FF0070C0"/>
      </font>
    </dxf>
    <dxf>
      <font>
        <color rgb="FF00B050"/>
      </font>
    </dxf>
    <dxf>
      <font>
        <color rgb="FFFF0000"/>
      </font>
    </dxf>
    <dxf>
      <font>
        <color rgb="FFFF0000"/>
      </font>
    </dxf>
    <dxf>
      <font>
        <color rgb="FF0070C0"/>
      </font>
    </dxf>
    <dxf>
      <font>
        <color rgb="FF00B050"/>
      </font>
    </dxf>
    <dxf>
      <font>
        <color rgb="FF0070C0"/>
      </font>
    </dxf>
    <dxf>
      <font>
        <color rgb="FF00B050"/>
      </font>
    </dxf>
    <dxf>
      <font>
        <color rgb="FFFF0000"/>
      </font>
    </dxf>
    <dxf>
      <font>
        <color rgb="FF00B050"/>
      </font>
    </dxf>
    <dxf>
      <font>
        <color rgb="FFFF0000"/>
      </font>
    </dxf>
    <dxf>
      <font>
        <color rgb="FF0070C0"/>
      </font>
    </dxf>
    <dxf>
      <font>
        <color rgb="FF0070C0"/>
      </font>
    </dxf>
    <dxf>
      <font>
        <color rgb="FF00B050"/>
      </font>
    </dxf>
    <dxf>
      <font>
        <color rgb="FFFF0000"/>
      </font>
    </dxf>
    <dxf>
      <font>
        <color rgb="FF0070C0"/>
      </font>
    </dxf>
    <dxf>
      <font>
        <color rgb="FF00B050"/>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6600"/>
      <color rgb="FF0000FF"/>
      <color rgb="FFFFDC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16</xdr:col>
      <xdr:colOff>1784119</xdr:colOff>
      <xdr:row>5</xdr:row>
      <xdr:rowOff>50037</xdr:rowOff>
    </xdr:from>
    <xdr:to>
      <xdr:col>16</xdr:col>
      <xdr:colOff>1791997</xdr:colOff>
      <xdr:row>8</xdr:row>
      <xdr:rowOff>297339</xdr:rowOff>
    </xdr:to>
    <xdr:cxnSp macro="">
      <xdr:nvCxnSpPr>
        <xdr:cNvPr id="18" name="Connecteur droit 17">
          <a:extLst>
            <a:ext uri="{FF2B5EF4-FFF2-40B4-BE49-F238E27FC236}">
              <a16:creationId xmlns:a16="http://schemas.microsoft.com/office/drawing/2014/main" id="{00000000-0008-0000-0000-000012000000}"/>
            </a:ext>
          </a:extLst>
        </xdr:cNvPr>
        <xdr:cNvCxnSpPr/>
      </xdr:nvCxnSpPr>
      <xdr:spPr>
        <a:xfrm flipV="1">
          <a:off x="8749275" y="2240787"/>
          <a:ext cx="7878" cy="1568896"/>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11907</xdr:colOff>
      <xdr:row>6</xdr:row>
      <xdr:rowOff>134903</xdr:rowOff>
    </xdr:from>
    <xdr:to>
      <xdr:col>16</xdr:col>
      <xdr:colOff>1878763</xdr:colOff>
      <xdr:row>8</xdr:row>
      <xdr:rowOff>3661</xdr:rowOff>
    </xdr:to>
    <xdr:sp macro="" textlink="">
      <xdr:nvSpPr>
        <xdr:cNvPr id="19" name="ZoneTexte 38">
          <a:extLst>
            <a:ext uri="{FF2B5EF4-FFF2-40B4-BE49-F238E27FC236}">
              <a16:creationId xmlns:a16="http://schemas.microsoft.com/office/drawing/2014/main" id="{00000000-0008-0000-0000-000013000000}"/>
            </a:ext>
          </a:extLst>
        </xdr:cNvPr>
        <xdr:cNvSpPr txBox="1"/>
      </xdr:nvSpPr>
      <xdr:spPr>
        <a:xfrm>
          <a:off x="6977063" y="2766184"/>
          <a:ext cx="1866856" cy="7498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Je dépose </a:t>
          </a:r>
        </a:p>
        <a:p>
          <a:pPr algn="ctr"/>
          <a:r>
            <a:rPr lang="fr-FR" sz="1400">
              <a:solidFill>
                <a:sysClr val="windowText" lastClr="000000"/>
              </a:solidFill>
              <a:latin typeface="+mn-lt"/>
            </a:rPr>
            <a:t>mon dossier </a:t>
          </a:r>
        </a:p>
        <a:p>
          <a:pPr algn="ctr"/>
          <a:endParaRPr lang="fr-FR" sz="1400">
            <a:solidFill>
              <a:sysClr val="windowText" lastClr="000000"/>
            </a:solidFill>
            <a:latin typeface="+mn-lt"/>
          </a:endParaRPr>
        </a:p>
      </xdr:txBody>
    </xdr:sp>
    <xdr:clientData/>
  </xdr:twoCellAnchor>
  <xdr:twoCellAnchor>
    <xdr:from>
      <xdr:col>20</xdr:col>
      <xdr:colOff>92498</xdr:colOff>
      <xdr:row>5</xdr:row>
      <xdr:rowOff>390519</xdr:rowOff>
    </xdr:from>
    <xdr:to>
      <xdr:col>25</xdr:col>
      <xdr:colOff>91347</xdr:colOff>
      <xdr:row>7</xdr:row>
      <xdr:rowOff>246581</xdr:rowOff>
    </xdr:to>
    <xdr:sp macro="" textlink="">
      <xdr:nvSpPr>
        <xdr:cNvPr id="20" name="ZoneTexte 42">
          <a:extLst>
            <a:ext uri="{FF2B5EF4-FFF2-40B4-BE49-F238E27FC236}">
              <a16:creationId xmlns:a16="http://schemas.microsoft.com/office/drawing/2014/main" id="{00000000-0008-0000-0000-000014000000}"/>
            </a:ext>
          </a:extLst>
        </xdr:cNvPr>
        <xdr:cNvSpPr txBox="1"/>
      </xdr:nvSpPr>
      <xdr:spPr>
        <a:xfrm>
          <a:off x="10308061" y="2581269"/>
          <a:ext cx="1844317" cy="73712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fr-FR" sz="1400" b="1">
            <a:solidFill>
              <a:sysClr val="windowText" lastClr="000000"/>
            </a:solidFill>
            <a:latin typeface="Futura"/>
          </a:endParaRPr>
        </a:p>
        <a:p>
          <a:pPr algn="ctr"/>
          <a:r>
            <a:rPr lang="fr-FR" sz="1400">
              <a:solidFill>
                <a:sysClr val="windowText" lastClr="000000"/>
              </a:solidFill>
              <a:latin typeface="+mn-lt"/>
            </a:rPr>
            <a:t>Mon dossier</a:t>
          </a:r>
        </a:p>
        <a:p>
          <a:pPr algn="ctr"/>
          <a:r>
            <a:rPr lang="fr-FR" sz="1400">
              <a:solidFill>
                <a:sysClr val="windowText" lastClr="000000"/>
              </a:solidFill>
              <a:latin typeface="+mn-lt"/>
            </a:rPr>
            <a:t> est validé par la FFR </a:t>
          </a:r>
        </a:p>
      </xdr:txBody>
    </xdr:sp>
    <xdr:clientData/>
  </xdr:twoCellAnchor>
  <xdr:twoCellAnchor>
    <xdr:from>
      <xdr:col>24</xdr:col>
      <xdr:colOff>290362</xdr:colOff>
      <xdr:row>6</xdr:row>
      <xdr:rowOff>148866</xdr:rowOff>
    </xdr:from>
    <xdr:to>
      <xdr:col>30</xdr:col>
      <xdr:colOff>74450</xdr:colOff>
      <xdr:row>8</xdr:row>
      <xdr:rowOff>236786</xdr:rowOff>
    </xdr:to>
    <xdr:sp macro="" textlink="">
      <xdr:nvSpPr>
        <xdr:cNvPr id="21" name="ZoneTexte 43">
          <a:extLst>
            <a:ext uri="{FF2B5EF4-FFF2-40B4-BE49-F238E27FC236}">
              <a16:creationId xmlns:a16="http://schemas.microsoft.com/office/drawing/2014/main" id="{00000000-0008-0000-0000-000015000000}"/>
            </a:ext>
          </a:extLst>
        </xdr:cNvPr>
        <xdr:cNvSpPr txBox="1"/>
      </xdr:nvSpPr>
      <xdr:spPr>
        <a:xfrm>
          <a:off x="11982300" y="2780147"/>
          <a:ext cx="1998650" cy="96898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Mon école de rugby est labellisée </a:t>
          </a:r>
        </a:p>
        <a:p>
          <a:pPr algn="ctr"/>
          <a:r>
            <a:rPr lang="fr-FR" sz="1400">
              <a:solidFill>
                <a:sysClr val="windowText" lastClr="000000"/>
              </a:solidFill>
              <a:latin typeface="+mn-lt"/>
            </a:rPr>
            <a:t>pour 4 ans </a:t>
          </a:r>
        </a:p>
        <a:p>
          <a:pPr algn="ctr"/>
          <a:r>
            <a:rPr lang="fr-FR" sz="1400">
              <a:solidFill>
                <a:sysClr val="windowText" lastClr="000000"/>
              </a:solidFill>
              <a:latin typeface="+mn-lt"/>
            </a:rPr>
            <a:t>et je reçois mes kits </a:t>
          </a:r>
        </a:p>
      </xdr:txBody>
    </xdr:sp>
    <xdr:clientData/>
  </xdr:twoCellAnchor>
  <xdr:twoCellAnchor>
    <xdr:from>
      <xdr:col>16</xdr:col>
      <xdr:colOff>1737015</xdr:colOff>
      <xdr:row>6</xdr:row>
      <xdr:rowOff>138332</xdr:rowOff>
    </xdr:from>
    <xdr:to>
      <xdr:col>20</xdr:col>
      <xdr:colOff>238435</xdr:colOff>
      <xdr:row>11</xdr:row>
      <xdr:rowOff>38143</xdr:rowOff>
    </xdr:to>
    <xdr:sp macro="" textlink="">
      <xdr:nvSpPr>
        <xdr:cNvPr id="22" name="ZoneTexte 46">
          <a:extLst>
            <a:ext uri="{FF2B5EF4-FFF2-40B4-BE49-F238E27FC236}">
              <a16:creationId xmlns:a16="http://schemas.microsoft.com/office/drawing/2014/main" id="{00000000-0008-0000-0000-000016000000}"/>
            </a:ext>
          </a:extLst>
        </xdr:cNvPr>
        <xdr:cNvSpPr txBox="1"/>
      </xdr:nvSpPr>
      <xdr:spPr>
        <a:xfrm>
          <a:off x="8676658" y="2723689"/>
          <a:ext cx="1753527" cy="1845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Le Comité Départemental et la Ligue évaluent mon dossier.</a:t>
          </a:r>
        </a:p>
        <a:p>
          <a:pPr algn="ctr"/>
          <a:r>
            <a:rPr lang="fr-FR" sz="1400">
              <a:solidFill>
                <a:sysClr val="windowText" lastClr="000000"/>
              </a:solidFill>
              <a:latin typeface="+mn-lt"/>
            </a:rPr>
            <a:t>Le</a:t>
          </a:r>
          <a:r>
            <a:rPr lang="fr-FR" sz="1400" baseline="0">
              <a:solidFill>
                <a:sysClr val="windowText" lastClr="000000"/>
              </a:solidFill>
              <a:latin typeface="+mn-lt"/>
            </a:rPr>
            <a:t> dossier doit être transmis par le CD à la Ligue avant le 15 mai</a:t>
          </a:r>
          <a:endParaRPr lang="fr-FR" sz="1400">
            <a:solidFill>
              <a:sysClr val="windowText" lastClr="000000"/>
            </a:solidFill>
            <a:latin typeface="+mn-lt"/>
          </a:endParaRPr>
        </a:p>
      </xdr:txBody>
    </xdr:sp>
    <xdr:clientData/>
  </xdr:twoCellAnchor>
  <xdr:twoCellAnchor>
    <xdr:from>
      <xdr:col>16</xdr:col>
      <xdr:colOff>421511</xdr:colOff>
      <xdr:row>5</xdr:row>
      <xdr:rowOff>189149</xdr:rowOff>
    </xdr:from>
    <xdr:to>
      <xdr:col>16</xdr:col>
      <xdr:colOff>1486674</xdr:colOff>
      <xdr:row>6</xdr:row>
      <xdr:rowOff>122759</xdr:rowOff>
    </xdr:to>
    <xdr:sp macro="" textlink="">
      <xdr:nvSpPr>
        <xdr:cNvPr id="23" name="ZoneTexte 47">
          <a:extLst>
            <a:ext uri="{FF2B5EF4-FFF2-40B4-BE49-F238E27FC236}">
              <a16:creationId xmlns:a16="http://schemas.microsoft.com/office/drawing/2014/main" id="{00000000-0008-0000-0000-000017000000}"/>
            </a:ext>
          </a:extLst>
        </xdr:cNvPr>
        <xdr:cNvSpPr txBox="1"/>
      </xdr:nvSpPr>
      <xdr:spPr>
        <a:xfrm>
          <a:off x="7386667" y="2379899"/>
          <a:ext cx="1065163"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30 Avril </a:t>
          </a:r>
        </a:p>
      </xdr:txBody>
    </xdr:sp>
    <xdr:clientData/>
  </xdr:twoCellAnchor>
  <xdr:twoCellAnchor>
    <xdr:from>
      <xdr:col>17</xdr:col>
      <xdr:colOff>31389</xdr:colOff>
      <xdr:row>4</xdr:row>
      <xdr:rowOff>438024</xdr:rowOff>
    </xdr:from>
    <xdr:to>
      <xdr:col>19</xdr:col>
      <xdr:colOff>247308</xdr:colOff>
      <xdr:row>6</xdr:row>
      <xdr:rowOff>113942</xdr:rowOff>
    </xdr:to>
    <xdr:grpSp>
      <xdr:nvGrpSpPr>
        <xdr:cNvPr id="24" name="Groupe 23">
          <a:extLst>
            <a:ext uri="{FF2B5EF4-FFF2-40B4-BE49-F238E27FC236}">
              <a16:creationId xmlns:a16="http://schemas.microsoft.com/office/drawing/2014/main" id="{00000000-0008-0000-0000-000018000000}"/>
            </a:ext>
          </a:extLst>
        </xdr:cNvPr>
        <xdr:cNvGrpSpPr/>
      </xdr:nvGrpSpPr>
      <xdr:grpSpPr>
        <a:xfrm>
          <a:off x="9604014" y="2160462"/>
          <a:ext cx="993794" cy="549043"/>
          <a:chOff x="2073689" y="7945893"/>
          <a:chExt cx="954107" cy="556980"/>
        </a:xfrm>
      </xdr:grpSpPr>
      <xdr:sp macro="" textlink="">
        <xdr:nvSpPr>
          <xdr:cNvPr id="39" name="ZoneTexte 58">
            <a:extLst>
              <a:ext uri="{FF2B5EF4-FFF2-40B4-BE49-F238E27FC236}">
                <a16:creationId xmlns:a16="http://schemas.microsoft.com/office/drawing/2014/main" id="{00000000-0008-0000-0000-000027000000}"/>
              </a:ext>
            </a:extLst>
          </xdr:cNvPr>
          <xdr:cNvSpPr txBox="1"/>
        </xdr:nvSpPr>
        <xdr:spPr>
          <a:xfrm>
            <a:off x="2073689" y="8128732"/>
            <a:ext cx="954107"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31 Mai </a:t>
            </a:r>
          </a:p>
        </xdr:txBody>
      </xdr:sp>
      <xdr:sp macro="" textlink="">
        <xdr:nvSpPr>
          <xdr:cNvPr id="40" name="ZoneTexte 59">
            <a:extLst>
              <a:ext uri="{FF2B5EF4-FFF2-40B4-BE49-F238E27FC236}">
                <a16:creationId xmlns:a16="http://schemas.microsoft.com/office/drawing/2014/main" id="{00000000-0008-0000-0000-000028000000}"/>
              </a:ext>
            </a:extLst>
          </xdr:cNvPr>
          <xdr:cNvSpPr txBox="1"/>
        </xdr:nvSpPr>
        <xdr:spPr>
          <a:xfrm>
            <a:off x="2206297" y="7945893"/>
            <a:ext cx="688009" cy="26456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r>
              <a:rPr lang="fr-FR" sz="1100" b="1">
                <a:solidFill>
                  <a:sysClr val="windowText" lastClr="000000"/>
                </a:solidFill>
                <a:latin typeface="+mn-lt"/>
              </a:rPr>
              <a:t> </a:t>
            </a:r>
          </a:p>
        </xdr:txBody>
      </xdr:sp>
    </xdr:grpSp>
    <xdr:clientData/>
  </xdr:twoCellAnchor>
  <xdr:twoCellAnchor>
    <xdr:from>
      <xdr:col>16</xdr:col>
      <xdr:colOff>631324</xdr:colOff>
      <xdr:row>5</xdr:row>
      <xdr:rowOff>10569</xdr:rowOff>
    </xdr:from>
    <xdr:to>
      <xdr:col>16</xdr:col>
      <xdr:colOff>1280861</xdr:colOff>
      <xdr:row>5</xdr:row>
      <xdr:rowOff>267306</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596480" y="2201319"/>
          <a:ext cx="649537" cy="25673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p>
      </xdr:txBody>
    </xdr:sp>
    <xdr:clientData/>
  </xdr:twoCellAnchor>
  <xdr:twoCellAnchor>
    <xdr:from>
      <xdr:col>21</xdr:col>
      <xdr:colOff>325710</xdr:colOff>
      <xdr:row>4</xdr:row>
      <xdr:rowOff>429199</xdr:rowOff>
    </xdr:from>
    <xdr:to>
      <xdr:col>23</xdr:col>
      <xdr:colOff>310797</xdr:colOff>
      <xdr:row>6</xdr:row>
      <xdr:rowOff>93055</xdr:rowOff>
    </xdr:to>
    <xdr:grpSp>
      <xdr:nvGrpSpPr>
        <xdr:cNvPr id="26" name="Groupe 25">
          <a:extLst>
            <a:ext uri="{FF2B5EF4-FFF2-40B4-BE49-F238E27FC236}">
              <a16:creationId xmlns:a16="http://schemas.microsoft.com/office/drawing/2014/main" id="{00000000-0008-0000-0000-00001A000000}"/>
            </a:ext>
          </a:extLst>
        </xdr:cNvPr>
        <xdr:cNvGrpSpPr/>
      </xdr:nvGrpSpPr>
      <xdr:grpSpPr>
        <a:xfrm>
          <a:off x="11454085" y="2151637"/>
          <a:ext cx="762962" cy="536981"/>
          <a:chOff x="3866157" y="7937068"/>
          <a:chExt cx="723275" cy="544918"/>
        </a:xfrm>
      </xdr:grpSpPr>
      <xdr:sp macro="" textlink="">
        <xdr:nvSpPr>
          <xdr:cNvPr id="37" name="ZoneTexte 62">
            <a:extLst>
              <a:ext uri="{FF2B5EF4-FFF2-40B4-BE49-F238E27FC236}">
                <a16:creationId xmlns:a16="http://schemas.microsoft.com/office/drawing/2014/main" id="{00000000-0008-0000-0000-000025000000}"/>
              </a:ext>
            </a:extLst>
          </xdr:cNvPr>
          <xdr:cNvSpPr txBox="1"/>
        </xdr:nvSpPr>
        <xdr:spPr>
          <a:xfrm>
            <a:off x="3968144" y="7937068"/>
            <a:ext cx="563165" cy="25673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 FIN </a:t>
            </a:r>
            <a:endParaRPr lang="fr-FR" sz="1100" b="1">
              <a:solidFill>
                <a:sysClr val="windowText" lastClr="000000"/>
              </a:solidFill>
              <a:latin typeface="+mn-lt"/>
            </a:endParaRPr>
          </a:p>
        </xdr:txBody>
      </xdr:sp>
      <xdr:sp macro="" textlink="">
        <xdr:nvSpPr>
          <xdr:cNvPr id="38" name="ZoneTexte 63">
            <a:extLst>
              <a:ext uri="{FF2B5EF4-FFF2-40B4-BE49-F238E27FC236}">
                <a16:creationId xmlns:a16="http://schemas.microsoft.com/office/drawing/2014/main" id="{00000000-0008-0000-0000-000026000000}"/>
              </a:ext>
            </a:extLst>
          </xdr:cNvPr>
          <xdr:cNvSpPr txBox="1"/>
        </xdr:nvSpPr>
        <xdr:spPr>
          <a:xfrm>
            <a:off x="3866157" y="8107845"/>
            <a:ext cx="723275"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Juin </a:t>
            </a:r>
          </a:p>
        </xdr:txBody>
      </xdr:sp>
    </xdr:grpSp>
    <xdr:clientData/>
  </xdr:twoCellAnchor>
  <xdr:twoCellAnchor>
    <xdr:from>
      <xdr:col>26</xdr:col>
      <xdr:colOff>33561</xdr:colOff>
      <xdr:row>4</xdr:row>
      <xdr:rowOff>434980</xdr:rowOff>
    </xdr:from>
    <xdr:to>
      <xdr:col>29</xdr:col>
      <xdr:colOff>53512</xdr:colOff>
      <xdr:row>5</xdr:row>
      <xdr:rowOff>251186</xdr:rowOff>
    </xdr:to>
    <xdr:sp macro="" textlink="">
      <xdr:nvSpPr>
        <xdr:cNvPr id="27" name="ZoneTexte 65">
          <a:extLst>
            <a:ext uri="{FF2B5EF4-FFF2-40B4-BE49-F238E27FC236}">
              <a16:creationId xmlns:a16="http://schemas.microsoft.com/office/drawing/2014/main" id="{00000000-0008-0000-0000-00001B000000}"/>
            </a:ext>
          </a:extLst>
        </xdr:cNvPr>
        <xdr:cNvSpPr txBox="1"/>
      </xdr:nvSpPr>
      <xdr:spPr>
        <a:xfrm>
          <a:off x="12463686" y="2185199"/>
          <a:ext cx="1127232" cy="256737"/>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 PARTIR DU  </a:t>
          </a:r>
          <a:endParaRPr lang="fr-FR" sz="1100" b="1">
            <a:solidFill>
              <a:sysClr val="windowText" lastClr="000000"/>
            </a:solidFill>
            <a:latin typeface="+mn-lt"/>
          </a:endParaRPr>
        </a:p>
      </xdr:txBody>
    </xdr:sp>
    <xdr:clientData/>
  </xdr:twoCellAnchor>
  <xdr:twoCellAnchor>
    <xdr:from>
      <xdr:col>25</xdr:col>
      <xdr:colOff>319448</xdr:colOff>
      <xdr:row>5</xdr:row>
      <xdr:rowOff>150280</xdr:rowOff>
    </xdr:from>
    <xdr:to>
      <xdr:col>29</xdr:col>
      <xdr:colOff>159459</xdr:colOff>
      <xdr:row>6</xdr:row>
      <xdr:rowOff>83890</xdr:rowOff>
    </xdr:to>
    <xdr:sp macro="" textlink="">
      <xdr:nvSpPr>
        <xdr:cNvPr id="28" name="ZoneTexte 66">
          <a:extLst>
            <a:ext uri="{FF2B5EF4-FFF2-40B4-BE49-F238E27FC236}">
              <a16:creationId xmlns:a16="http://schemas.microsoft.com/office/drawing/2014/main" id="{00000000-0008-0000-0000-00001C000000}"/>
            </a:ext>
          </a:extLst>
        </xdr:cNvPr>
        <xdr:cNvSpPr txBox="1"/>
      </xdr:nvSpPr>
      <xdr:spPr>
        <a:xfrm>
          <a:off x="12380479" y="2341030"/>
          <a:ext cx="1316386"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1</a:t>
          </a:r>
          <a:r>
            <a:rPr lang="fr-FR" b="1" baseline="30000">
              <a:solidFill>
                <a:sysClr val="windowText" lastClr="000000"/>
              </a:solidFill>
              <a:latin typeface="+mn-lt"/>
            </a:rPr>
            <a:t>er</a:t>
          </a:r>
          <a:r>
            <a:rPr lang="fr-FR" b="1">
              <a:solidFill>
                <a:sysClr val="windowText" lastClr="000000"/>
              </a:solidFill>
              <a:latin typeface="+mn-lt"/>
            </a:rPr>
            <a:t> Juillet  </a:t>
          </a:r>
        </a:p>
      </xdr:txBody>
    </xdr:sp>
    <xdr:clientData/>
  </xdr:twoCellAnchor>
  <xdr:twoCellAnchor>
    <xdr:from>
      <xdr:col>24</xdr:col>
      <xdr:colOff>368063</xdr:colOff>
      <xdr:row>5</xdr:row>
      <xdr:rowOff>24633</xdr:rowOff>
    </xdr:from>
    <xdr:to>
      <xdr:col>25</xdr:col>
      <xdr:colOff>23528</xdr:colOff>
      <xdr:row>8</xdr:row>
      <xdr:rowOff>269830</xdr:rowOff>
    </xdr:to>
    <xdr:cxnSp macro="">
      <xdr:nvCxnSpPr>
        <xdr:cNvPr id="29" name="Connecteur droit 28">
          <a:extLst>
            <a:ext uri="{FF2B5EF4-FFF2-40B4-BE49-F238E27FC236}">
              <a16:creationId xmlns:a16="http://schemas.microsoft.com/office/drawing/2014/main" id="{00000000-0008-0000-0000-00001D000000}"/>
            </a:ext>
          </a:extLst>
        </xdr:cNvPr>
        <xdr:cNvCxnSpPr/>
      </xdr:nvCxnSpPr>
      <xdr:spPr>
        <a:xfrm flipV="1">
          <a:off x="12060001" y="2215383"/>
          <a:ext cx="24558" cy="1566791"/>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195703</xdr:colOff>
      <xdr:row>5</xdr:row>
      <xdr:rowOff>33095</xdr:rowOff>
    </xdr:from>
    <xdr:to>
      <xdr:col>20</xdr:col>
      <xdr:colOff>211795</xdr:colOff>
      <xdr:row>8</xdr:row>
      <xdr:rowOff>297339</xdr:rowOff>
    </xdr:to>
    <xdr:cxnSp macro="">
      <xdr:nvCxnSpPr>
        <xdr:cNvPr id="30" name="Connecteur droit 29">
          <a:extLst>
            <a:ext uri="{FF2B5EF4-FFF2-40B4-BE49-F238E27FC236}">
              <a16:creationId xmlns:a16="http://schemas.microsoft.com/office/drawing/2014/main" id="{00000000-0008-0000-0000-00001E000000}"/>
            </a:ext>
          </a:extLst>
        </xdr:cNvPr>
        <xdr:cNvCxnSpPr/>
      </xdr:nvCxnSpPr>
      <xdr:spPr>
        <a:xfrm flipV="1">
          <a:off x="10411266" y="2223845"/>
          <a:ext cx="16092" cy="1585838"/>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300210</xdr:colOff>
      <xdr:row>4</xdr:row>
      <xdr:rowOff>438725</xdr:rowOff>
    </xdr:from>
    <xdr:to>
      <xdr:col>16</xdr:col>
      <xdr:colOff>1650629</xdr:colOff>
      <xdr:row>6</xdr:row>
      <xdr:rowOff>122428</xdr:rowOff>
    </xdr:to>
    <xdr:sp macro="" textlink="">
      <xdr:nvSpPr>
        <xdr:cNvPr id="31" name="Rectangle à coins arrondis 30">
          <a:extLst>
            <a:ext uri="{FF2B5EF4-FFF2-40B4-BE49-F238E27FC236}">
              <a16:creationId xmlns:a16="http://schemas.microsoft.com/office/drawing/2014/main" id="{00000000-0008-0000-0000-00001F000000}"/>
            </a:ext>
          </a:extLst>
        </xdr:cNvPr>
        <xdr:cNvSpPr/>
      </xdr:nvSpPr>
      <xdr:spPr>
        <a:xfrm>
          <a:off x="7265366" y="2188944"/>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solidFill>
              <a:sysClr val="windowText" lastClr="000000"/>
            </a:solidFill>
          </a:endParaRPr>
        </a:p>
      </xdr:txBody>
    </xdr:sp>
    <xdr:clientData/>
  </xdr:twoCellAnchor>
  <xdr:twoCellAnchor>
    <xdr:from>
      <xdr:col>16</xdr:col>
      <xdr:colOff>1958764</xdr:colOff>
      <xdr:row>4</xdr:row>
      <xdr:rowOff>434980</xdr:rowOff>
    </xdr:from>
    <xdr:to>
      <xdr:col>20</xdr:col>
      <xdr:colOff>58776</xdr:colOff>
      <xdr:row>6</xdr:row>
      <xdr:rowOff>118683</xdr:rowOff>
    </xdr:to>
    <xdr:sp macro="" textlink="">
      <xdr:nvSpPr>
        <xdr:cNvPr id="32" name="Rectangle à coins arrondis 31">
          <a:extLst>
            <a:ext uri="{FF2B5EF4-FFF2-40B4-BE49-F238E27FC236}">
              <a16:creationId xmlns:a16="http://schemas.microsoft.com/office/drawing/2014/main" id="{00000000-0008-0000-0000-000020000000}"/>
            </a:ext>
          </a:extLst>
        </xdr:cNvPr>
        <xdr:cNvSpPr/>
      </xdr:nvSpPr>
      <xdr:spPr>
        <a:xfrm>
          <a:off x="8923920" y="2185199"/>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20</xdr:col>
      <xdr:colOff>362470</xdr:colOff>
      <xdr:row>4</xdr:row>
      <xdr:rowOff>434247</xdr:rowOff>
    </xdr:from>
    <xdr:to>
      <xdr:col>24</xdr:col>
      <xdr:colOff>236514</xdr:colOff>
      <xdr:row>6</xdr:row>
      <xdr:rowOff>117950</xdr:rowOff>
    </xdr:to>
    <xdr:sp macro="" textlink="">
      <xdr:nvSpPr>
        <xdr:cNvPr id="33" name="Rectangle à coins arrondis 32">
          <a:extLst>
            <a:ext uri="{FF2B5EF4-FFF2-40B4-BE49-F238E27FC236}">
              <a16:creationId xmlns:a16="http://schemas.microsoft.com/office/drawing/2014/main" id="{00000000-0008-0000-0000-000021000000}"/>
            </a:ext>
          </a:extLst>
        </xdr:cNvPr>
        <xdr:cNvSpPr/>
      </xdr:nvSpPr>
      <xdr:spPr>
        <a:xfrm>
          <a:off x="10578033" y="2184466"/>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25</xdr:col>
      <xdr:colOff>268772</xdr:colOff>
      <xdr:row>4</xdr:row>
      <xdr:rowOff>438724</xdr:rowOff>
    </xdr:from>
    <xdr:to>
      <xdr:col>29</xdr:col>
      <xdr:colOff>142816</xdr:colOff>
      <xdr:row>6</xdr:row>
      <xdr:rowOff>122427</xdr:rowOff>
    </xdr:to>
    <xdr:sp macro="" textlink="">
      <xdr:nvSpPr>
        <xdr:cNvPr id="34" name="Rectangle à coins arrondis 33">
          <a:extLst>
            <a:ext uri="{FF2B5EF4-FFF2-40B4-BE49-F238E27FC236}">
              <a16:creationId xmlns:a16="http://schemas.microsoft.com/office/drawing/2014/main" id="{00000000-0008-0000-0000-000022000000}"/>
            </a:ext>
          </a:extLst>
        </xdr:cNvPr>
        <xdr:cNvSpPr/>
      </xdr:nvSpPr>
      <xdr:spPr>
        <a:xfrm>
          <a:off x="12329803" y="2188943"/>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22</xdr:col>
      <xdr:colOff>176893</xdr:colOff>
      <xdr:row>0</xdr:row>
      <xdr:rowOff>22679</xdr:rowOff>
    </xdr:from>
    <xdr:to>
      <xdr:col>27</xdr:col>
      <xdr:colOff>192880</xdr:colOff>
      <xdr:row>0</xdr:row>
      <xdr:rowOff>390071</xdr:rowOff>
    </xdr:to>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11697607" y="22679"/>
          <a:ext cx="1966344" cy="367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bg1"/>
              </a:solidFill>
            </a:rPr>
            <a:t>2024-2025</a:t>
          </a:r>
        </a:p>
      </xdr:txBody>
    </xdr:sp>
    <xdr:clientData/>
  </xdr:twoCellAnchor>
  <xdr:twoCellAnchor editAs="oneCell">
    <xdr:from>
      <xdr:col>1</xdr:col>
      <xdr:colOff>122465</xdr:colOff>
      <xdr:row>0</xdr:row>
      <xdr:rowOff>110392</xdr:rowOff>
    </xdr:from>
    <xdr:to>
      <xdr:col>1</xdr:col>
      <xdr:colOff>639535</xdr:colOff>
      <xdr:row>0</xdr:row>
      <xdr:rowOff>926052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110392"/>
          <a:ext cx="517070" cy="815660"/>
        </a:xfrm>
        <a:prstGeom prst="rect">
          <a:avLst/>
        </a:prstGeom>
      </xdr:spPr>
    </xdr:pic>
    <xdr:clientData/>
  </xdr:twoCellAnchor>
  <xdr:twoCellAnchor editAs="oneCell">
    <xdr:from>
      <xdr:col>27</xdr:col>
      <xdr:colOff>272144</xdr:colOff>
      <xdr:row>0</xdr:row>
      <xdr:rowOff>68035</xdr:rowOff>
    </xdr:from>
    <xdr:to>
      <xdr:col>29</xdr:col>
      <xdr:colOff>338610</xdr:colOff>
      <xdr:row>0</xdr:row>
      <xdr:rowOff>928230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35644" y="68035"/>
          <a:ext cx="801252" cy="860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57151</xdr:colOff>
      <xdr:row>0</xdr:row>
      <xdr:rowOff>14720</xdr:rowOff>
    </xdr:from>
    <xdr:to>
      <xdr:col>4</xdr:col>
      <xdr:colOff>478848</xdr:colOff>
      <xdr:row>0</xdr:row>
      <xdr:rowOff>447675</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828801" y="14720"/>
          <a:ext cx="421697"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1</a:t>
          </a:r>
        </a:p>
      </xdr:txBody>
    </xdr:sp>
    <xdr:clientData/>
  </xdr:twoCellAnchor>
  <xdr:twoCellAnchor>
    <xdr:from>
      <xdr:col>8</xdr:col>
      <xdr:colOff>171450</xdr:colOff>
      <xdr:row>0</xdr:row>
      <xdr:rowOff>83345</xdr:rowOff>
    </xdr:from>
    <xdr:to>
      <xdr:col>10</xdr:col>
      <xdr:colOff>1023937</xdr:colOff>
      <xdr:row>0</xdr:row>
      <xdr:rowOff>476251</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529263" y="83345"/>
          <a:ext cx="1578768"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chemeClr val="bg1"/>
              </a:solidFill>
            </a:rPr>
            <a:t>2024-2025</a:t>
          </a:r>
        </a:p>
      </xdr:txBody>
    </xdr:sp>
    <xdr:clientData/>
  </xdr:twoCellAnchor>
  <xdr:twoCellAnchor editAs="oneCell">
    <xdr:from>
      <xdr:col>0</xdr:col>
      <xdr:colOff>202405</xdr:colOff>
      <xdr:row>0</xdr:row>
      <xdr:rowOff>47624</xdr:rowOff>
    </xdr:from>
    <xdr:to>
      <xdr:col>1</xdr:col>
      <xdr:colOff>190499</xdr:colOff>
      <xdr:row>0</xdr:row>
      <xdr:rowOff>423257</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47624"/>
          <a:ext cx="238125" cy="375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3048000</xdr:colOff>
      <xdr:row>0</xdr:row>
      <xdr:rowOff>190500</xdr:rowOff>
    </xdr:from>
    <xdr:to>
      <xdr:col>2</xdr:col>
      <xdr:colOff>3472295</xdr:colOff>
      <xdr:row>0</xdr:row>
      <xdr:rowOff>623455</xdr:rowOff>
    </xdr:to>
    <xdr:sp macro="" textlink="">
      <xdr:nvSpPr>
        <xdr:cNvPr id="36" name="Ellipse 35">
          <a:extLst>
            <a:ext uri="{FF2B5EF4-FFF2-40B4-BE49-F238E27FC236}">
              <a16:creationId xmlns:a16="http://schemas.microsoft.com/office/drawing/2014/main" id="{00000000-0008-0000-0200-000024000000}"/>
            </a:ext>
          </a:extLst>
        </xdr:cNvPr>
        <xdr:cNvSpPr/>
      </xdr:nvSpPr>
      <xdr:spPr>
        <a:xfrm>
          <a:off x="3500438" y="1905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2</a:t>
          </a:r>
        </a:p>
      </xdr:txBody>
    </xdr:sp>
    <xdr:clientData/>
  </xdr:twoCellAnchor>
  <xdr:twoCellAnchor>
    <xdr:from>
      <xdr:col>6</xdr:col>
      <xdr:colOff>625928</xdr:colOff>
      <xdr:row>0</xdr:row>
      <xdr:rowOff>122464</xdr:rowOff>
    </xdr:from>
    <xdr:to>
      <xdr:col>8</xdr:col>
      <xdr:colOff>571500</xdr:colOff>
      <xdr:row>0</xdr:row>
      <xdr:rowOff>557895</xdr:rowOff>
    </xdr:to>
    <xdr:sp macro="" textlink="">
      <xdr:nvSpPr>
        <xdr:cNvPr id="30" name="ZoneTexte 29">
          <a:extLst>
            <a:ext uri="{FF2B5EF4-FFF2-40B4-BE49-F238E27FC236}">
              <a16:creationId xmlns:a16="http://schemas.microsoft.com/office/drawing/2014/main" id="{00000000-0008-0000-0200-00001E000000}"/>
            </a:ext>
          </a:extLst>
        </xdr:cNvPr>
        <xdr:cNvSpPr txBox="1"/>
      </xdr:nvSpPr>
      <xdr:spPr>
        <a:xfrm>
          <a:off x="11171464" y="122464"/>
          <a:ext cx="1796143" cy="435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400" b="1">
              <a:solidFill>
                <a:schemeClr val="bg1"/>
              </a:solidFill>
            </a:rPr>
            <a:t>2024-2025</a:t>
          </a:r>
          <a:endParaRPr lang="fr-FR" sz="2000" b="1">
            <a:solidFill>
              <a:schemeClr val="bg1"/>
            </a:solidFill>
          </a:endParaRPr>
        </a:p>
      </xdr:txBody>
    </xdr:sp>
    <xdr:clientData/>
  </xdr:twoCellAnchor>
  <xdr:twoCellAnchor editAs="oneCell">
    <xdr:from>
      <xdr:col>4</xdr:col>
      <xdr:colOff>726281</xdr:colOff>
      <xdr:row>5</xdr:row>
      <xdr:rowOff>83344</xdr:rowOff>
    </xdr:from>
    <xdr:to>
      <xdr:col>4</xdr:col>
      <xdr:colOff>1112091</xdr:colOff>
      <xdr:row>5</xdr:row>
      <xdr:rowOff>475504</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3562" y="2440782"/>
          <a:ext cx="392160" cy="392160"/>
        </a:xfrm>
        <a:prstGeom prst="rect">
          <a:avLst/>
        </a:prstGeom>
      </xdr:spPr>
    </xdr:pic>
    <xdr:clientData/>
  </xdr:twoCellAnchor>
  <xdr:twoCellAnchor editAs="oneCell">
    <xdr:from>
      <xdr:col>6</xdr:col>
      <xdr:colOff>878681</xdr:colOff>
      <xdr:row>5</xdr:row>
      <xdr:rowOff>57151</xdr:rowOff>
    </xdr:from>
    <xdr:to>
      <xdr:col>7</xdr:col>
      <xdr:colOff>104028</xdr:colOff>
      <xdr:row>5</xdr:row>
      <xdr:rowOff>449311</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15712" y="2414589"/>
          <a:ext cx="392160" cy="392160"/>
        </a:xfrm>
        <a:prstGeom prst="rect">
          <a:avLst/>
        </a:prstGeom>
      </xdr:spPr>
    </xdr:pic>
    <xdr:clientData/>
  </xdr:twoCellAnchor>
  <xdr:twoCellAnchor editAs="oneCell">
    <xdr:from>
      <xdr:col>6</xdr:col>
      <xdr:colOff>411956</xdr:colOff>
      <xdr:row>5</xdr:row>
      <xdr:rowOff>54769</xdr:rowOff>
    </xdr:from>
    <xdr:to>
      <xdr:col>6</xdr:col>
      <xdr:colOff>810466</xdr:colOff>
      <xdr:row>5</xdr:row>
      <xdr:rowOff>446929</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8987" y="2412207"/>
          <a:ext cx="392160" cy="392160"/>
        </a:xfrm>
        <a:prstGeom prst="rect">
          <a:avLst/>
        </a:prstGeom>
      </xdr:spPr>
    </xdr:pic>
    <xdr:clientData/>
  </xdr:twoCellAnchor>
  <xdr:twoCellAnchor editAs="oneCell">
    <xdr:from>
      <xdr:col>8</xdr:col>
      <xdr:colOff>388143</xdr:colOff>
      <xdr:row>5</xdr:row>
      <xdr:rowOff>66676</xdr:rowOff>
    </xdr:from>
    <xdr:to>
      <xdr:col>8</xdr:col>
      <xdr:colOff>780303</xdr:colOff>
      <xdr:row>5</xdr:row>
      <xdr:rowOff>458836</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0643" y="2424114"/>
          <a:ext cx="392160" cy="392160"/>
        </a:xfrm>
        <a:prstGeom prst="rect">
          <a:avLst/>
        </a:prstGeom>
      </xdr:spPr>
    </xdr:pic>
    <xdr:clientData/>
  </xdr:twoCellAnchor>
  <xdr:twoCellAnchor editAs="oneCell">
    <xdr:from>
      <xdr:col>8</xdr:col>
      <xdr:colOff>909637</xdr:colOff>
      <xdr:row>5</xdr:row>
      <xdr:rowOff>88107</xdr:rowOff>
    </xdr:from>
    <xdr:to>
      <xdr:col>9</xdr:col>
      <xdr:colOff>123078</xdr:colOff>
      <xdr:row>5</xdr:row>
      <xdr:rowOff>486617</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92137" y="2445545"/>
          <a:ext cx="392160" cy="392160"/>
        </a:xfrm>
        <a:prstGeom prst="rect">
          <a:avLst/>
        </a:prstGeom>
      </xdr:spPr>
    </xdr:pic>
    <xdr:clientData/>
  </xdr:twoCellAnchor>
  <xdr:twoCellAnchor editAs="oneCell">
    <xdr:from>
      <xdr:col>9</xdr:col>
      <xdr:colOff>240506</xdr:colOff>
      <xdr:row>5</xdr:row>
      <xdr:rowOff>85727</xdr:rowOff>
    </xdr:from>
    <xdr:to>
      <xdr:col>9</xdr:col>
      <xdr:colOff>639016</xdr:colOff>
      <xdr:row>5</xdr:row>
      <xdr:rowOff>477887</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1725" y="2443165"/>
          <a:ext cx="392160" cy="392160"/>
        </a:xfrm>
        <a:prstGeom prst="rect">
          <a:avLst/>
        </a:prstGeom>
      </xdr:spPr>
    </xdr:pic>
    <xdr:clientData/>
  </xdr:twoCellAnchor>
  <xdr:twoCellAnchor editAs="oneCell">
    <xdr:from>
      <xdr:col>4</xdr:col>
      <xdr:colOff>607219</xdr:colOff>
      <xdr:row>40</xdr:row>
      <xdr:rowOff>71437</xdr:rowOff>
    </xdr:from>
    <xdr:to>
      <xdr:col>4</xdr:col>
      <xdr:colOff>999379</xdr:colOff>
      <xdr:row>40</xdr:row>
      <xdr:rowOff>463597</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500" y="20788312"/>
          <a:ext cx="392160" cy="392160"/>
        </a:xfrm>
        <a:prstGeom prst="rect">
          <a:avLst/>
        </a:prstGeom>
      </xdr:spPr>
    </xdr:pic>
    <xdr:clientData/>
  </xdr:twoCellAnchor>
  <xdr:twoCellAnchor editAs="oneCell">
    <xdr:from>
      <xdr:col>8</xdr:col>
      <xdr:colOff>904875</xdr:colOff>
      <xdr:row>40</xdr:row>
      <xdr:rowOff>59532</xdr:rowOff>
    </xdr:from>
    <xdr:to>
      <xdr:col>9</xdr:col>
      <xdr:colOff>124666</xdr:colOff>
      <xdr:row>40</xdr:row>
      <xdr:rowOff>445342</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87375" y="20776407"/>
          <a:ext cx="392160" cy="392160"/>
        </a:xfrm>
        <a:prstGeom prst="rect">
          <a:avLst/>
        </a:prstGeom>
      </xdr:spPr>
    </xdr:pic>
    <xdr:clientData/>
  </xdr:twoCellAnchor>
  <xdr:twoCellAnchor editAs="oneCell">
    <xdr:from>
      <xdr:col>8</xdr:col>
      <xdr:colOff>426244</xdr:colOff>
      <xdr:row>40</xdr:row>
      <xdr:rowOff>45243</xdr:rowOff>
    </xdr:from>
    <xdr:to>
      <xdr:col>8</xdr:col>
      <xdr:colOff>818404</xdr:colOff>
      <xdr:row>40</xdr:row>
      <xdr:rowOff>437403</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8744" y="20762118"/>
          <a:ext cx="392160" cy="392160"/>
        </a:xfrm>
        <a:prstGeom prst="rect">
          <a:avLst/>
        </a:prstGeom>
      </xdr:spPr>
    </xdr:pic>
    <xdr:clientData/>
  </xdr:twoCellAnchor>
  <xdr:twoCellAnchor editAs="oneCell">
    <xdr:from>
      <xdr:col>6</xdr:col>
      <xdr:colOff>866775</xdr:colOff>
      <xdr:row>40</xdr:row>
      <xdr:rowOff>57150</xdr:rowOff>
    </xdr:from>
    <xdr:to>
      <xdr:col>7</xdr:col>
      <xdr:colOff>92122</xdr:colOff>
      <xdr:row>40</xdr:row>
      <xdr:rowOff>449310</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3806" y="20774025"/>
          <a:ext cx="392160" cy="392160"/>
        </a:xfrm>
        <a:prstGeom prst="rect">
          <a:avLst/>
        </a:prstGeom>
      </xdr:spPr>
    </xdr:pic>
    <xdr:clientData/>
  </xdr:twoCellAnchor>
  <xdr:twoCellAnchor editAs="oneCell">
    <xdr:from>
      <xdr:col>6</xdr:col>
      <xdr:colOff>411957</xdr:colOff>
      <xdr:row>40</xdr:row>
      <xdr:rowOff>54769</xdr:rowOff>
    </xdr:from>
    <xdr:to>
      <xdr:col>6</xdr:col>
      <xdr:colOff>810467</xdr:colOff>
      <xdr:row>40</xdr:row>
      <xdr:rowOff>446929</xdr:rowOff>
    </xdr:to>
    <xdr:pic>
      <xdr:nvPicPr>
        <xdr:cNvPr id="48" name="Image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8988" y="20771644"/>
          <a:ext cx="392160" cy="392160"/>
        </a:xfrm>
        <a:prstGeom prst="rect">
          <a:avLst/>
        </a:prstGeom>
      </xdr:spPr>
    </xdr:pic>
    <xdr:clientData/>
  </xdr:twoCellAnchor>
  <xdr:twoCellAnchor editAs="oneCell">
    <xdr:from>
      <xdr:col>9</xdr:col>
      <xdr:colOff>223837</xdr:colOff>
      <xdr:row>40</xdr:row>
      <xdr:rowOff>80963</xdr:rowOff>
    </xdr:from>
    <xdr:to>
      <xdr:col>9</xdr:col>
      <xdr:colOff>615997</xdr:colOff>
      <xdr:row>40</xdr:row>
      <xdr:rowOff>473123</xdr:rowOff>
    </xdr:to>
    <xdr:pic>
      <xdr:nvPicPr>
        <xdr:cNvPr id="49" name="Imag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85056" y="20797838"/>
          <a:ext cx="392160" cy="392160"/>
        </a:xfrm>
        <a:prstGeom prst="rect">
          <a:avLst/>
        </a:prstGeom>
      </xdr:spPr>
    </xdr:pic>
    <xdr:clientData/>
  </xdr:twoCellAnchor>
  <xdr:twoCellAnchor editAs="oneCell">
    <xdr:from>
      <xdr:col>4</xdr:col>
      <xdr:colOff>631031</xdr:colOff>
      <xdr:row>80</xdr:row>
      <xdr:rowOff>83344</xdr:rowOff>
    </xdr:from>
    <xdr:to>
      <xdr:col>4</xdr:col>
      <xdr:colOff>1016841</xdr:colOff>
      <xdr:row>80</xdr:row>
      <xdr:rowOff>475504</xdr:rowOff>
    </xdr:to>
    <xdr:pic>
      <xdr:nvPicPr>
        <xdr:cNvPr id="68" name="Image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312" y="39945469"/>
          <a:ext cx="392160" cy="392160"/>
        </a:xfrm>
        <a:prstGeom prst="rect">
          <a:avLst/>
        </a:prstGeom>
      </xdr:spPr>
    </xdr:pic>
    <xdr:clientData/>
  </xdr:twoCellAnchor>
  <xdr:twoCellAnchor editAs="oneCell">
    <xdr:from>
      <xdr:col>6</xdr:col>
      <xdr:colOff>440531</xdr:colOff>
      <xdr:row>80</xdr:row>
      <xdr:rowOff>71437</xdr:rowOff>
    </xdr:from>
    <xdr:to>
      <xdr:col>6</xdr:col>
      <xdr:colOff>826341</xdr:colOff>
      <xdr:row>80</xdr:row>
      <xdr:rowOff>463597</xdr:rowOff>
    </xdr:to>
    <xdr:pic>
      <xdr:nvPicPr>
        <xdr:cNvPr id="69" name="Image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562" y="39933562"/>
          <a:ext cx="392160" cy="392160"/>
        </a:xfrm>
        <a:prstGeom prst="rect">
          <a:avLst/>
        </a:prstGeom>
      </xdr:spPr>
    </xdr:pic>
    <xdr:clientData/>
  </xdr:twoCellAnchor>
  <xdr:twoCellAnchor editAs="oneCell">
    <xdr:from>
      <xdr:col>6</xdr:col>
      <xdr:colOff>890588</xdr:colOff>
      <xdr:row>80</xdr:row>
      <xdr:rowOff>57150</xdr:rowOff>
    </xdr:from>
    <xdr:to>
      <xdr:col>7</xdr:col>
      <xdr:colOff>115935</xdr:colOff>
      <xdr:row>80</xdr:row>
      <xdr:rowOff>449310</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27619" y="39919275"/>
          <a:ext cx="392160" cy="392160"/>
        </a:xfrm>
        <a:prstGeom prst="rect">
          <a:avLst/>
        </a:prstGeom>
      </xdr:spPr>
    </xdr:pic>
    <xdr:clientData/>
  </xdr:twoCellAnchor>
  <xdr:twoCellAnchor editAs="oneCell">
    <xdr:from>
      <xdr:col>8</xdr:col>
      <xdr:colOff>309563</xdr:colOff>
      <xdr:row>80</xdr:row>
      <xdr:rowOff>71438</xdr:rowOff>
    </xdr:from>
    <xdr:to>
      <xdr:col>8</xdr:col>
      <xdr:colOff>701723</xdr:colOff>
      <xdr:row>80</xdr:row>
      <xdr:rowOff>463598</xdr:rowOff>
    </xdr:to>
    <xdr:pic>
      <xdr:nvPicPr>
        <xdr:cNvPr id="71" name="Image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92063" y="39933563"/>
          <a:ext cx="392160" cy="392160"/>
        </a:xfrm>
        <a:prstGeom prst="rect">
          <a:avLst/>
        </a:prstGeom>
      </xdr:spPr>
    </xdr:pic>
    <xdr:clientData/>
  </xdr:twoCellAnchor>
  <xdr:twoCellAnchor editAs="oneCell">
    <xdr:from>
      <xdr:col>8</xdr:col>
      <xdr:colOff>747713</xdr:colOff>
      <xdr:row>80</xdr:row>
      <xdr:rowOff>57150</xdr:rowOff>
    </xdr:from>
    <xdr:to>
      <xdr:col>8</xdr:col>
      <xdr:colOff>1139873</xdr:colOff>
      <xdr:row>80</xdr:row>
      <xdr:rowOff>449310</xdr:rowOff>
    </xdr:to>
    <xdr:pic>
      <xdr:nvPicPr>
        <xdr:cNvPr id="72" name="Imag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30213" y="39919275"/>
          <a:ext cx="392160" cy="392160"/>
        </a:xfrm>
        <a:prstGeom prst="rect">
          <a:avLst/>
        </a:prstGeom>
      </xdr:spPr>
    </xdr:pic>
    <xdr:clientData/>
  </xdr:twoCellAnchor>
  <xdr:twoCellAnchor editAs="oneCell">
    <xdr:from>
      <xdr:col>9</xdr:col>
      <xdr:colOff>42862</xdr:colOff>
      <xdr:row>80</xdr:row>
      <xdr:rowOff>54768</xdr:rowOff>
    </xdr:from>
    <xdr:to>
      <xdr:col>9</xdr:col>
      <xdr:colOff>435022</xdr:colOff>
      <xdr:row>80</xdr:row>
      <xdr:rowOff>446928</xdr:rowOff>
    </xdr:to>
    <xdr:pic>
      <xdr:nvPicPr>
        <xdr:cNvPr id="73" name="Imag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4081" y="39916893"/>
          <a:ext cx="392160" cy="392160"/>
        </a:xfrm>
        <a:prstGeom prst="rect">
          <a:avLst/>
        </a:prstGeom>
      </xdr:spPr>
    </xdr:pic>
    <xdr:clientData/>
  </xdr:twoCellAnchor>
  <xdr:twoCellAnchor editAs="oneCell">
    <xdr:from>
      <xdr:col>1</xdr:col>
      <xdr:colOff>394608</xdr:colOff>
      <xdr:row>0</xdr:row>
      <xdr:rowOff>81642</xdr:rowOff>
    </xdr:from>
    <xdr:to>
      <xdr:col>2</xdr:col>
      <xdr:colOff>221238</xdr:colOff>
      <xdr:row>0</xdr:row>
      <xdr:rowOff>666749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4608" y="81642"/>
          <a:ext cx="370916" cy="5851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447675</xdr:colOff>
      <xdr:row>0</xdr:row>
      <xdr:rowOff>47625</xdr:rowOff>
    </xdr:from>
    <xdr:to>
      <xdr:col>2</xdr:col>
      <xdr:colOff>33770</xdr:colOff>
      <xdr:row>0</xdr:row>
      <xdr:rowOff>480580</xdr:rowOff>
    </xdr:to>
    <xdr:sp macro="" textlink="">
      <xdr:nvSpPr>
        <xdr:cNvPr id="4" name="Ellipse 3">
          <a:extLst>
            <a:ext uri="{FF2B5EF4-FFF2-40B4-BE49-F238E27FC236}">
              <a16:creationId xmlns:a16="http://schemas.microsoft.com/office/drawing/2014/main" id="{00000000-0008-0000-0300-000004000000}"/>
            </a:ext>
          </a:extLst>
        </xdr:cNvPr>
        <xdr:cNvSpPr/>
      </xdr:nvSpPr>
      <xdr:spPr>
        <a:xfrm>
          <a:off x="695325" y="47625"/>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3</a:t>
          </a:r>
        </a:p>
      </xdr:txBody>
    </xdr:sp>
    <xdr:clientData/>
  </xdr:twoCellAnchor>
  <xdr:twoCellAnchor>
    <xdr:from>
      <xdr:col>7</xdr:col>
      <xdr:colOff>465666</xdr:colOff>
      <xdr:row>0</xdr:row>
      <xdr:rowOff>105834</xdr:rowOff>
    </xdr:from>
    <xdr:to>
      <xdr:col>8</xdr:col>
      <xdr:colOff>677332</xdr:colOff>
      <xdr:row>0</xdr:row>
      <xdr:rowOff>439209</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5725583" y="105834"/>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158750</xdr:colOff>
      <xdr:row>0</xdr:row>
      <xdr:rowOff>10583</xdr:rowOff>
    </xdr:from>
    <xdr:to>
      <xdr:col>1</xdr:col>
      <xdr:colOff>197114</xdr:colOff>
      <xdr:row>0</xdr:row>
      <xdr:rowOff>455083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0583"/>
          <a:ext cx="281781" cy="444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447675</xdr:colOff>
      <xdr:row>0</xdr:row>
      <xdr:rowOff>47625</xdr:rowOff>
    </xdr:from>
    <xdr:to>
      <xdr:col>2</xdr:col>
      <xdr:colOff>33770</xdr:colOff>
      <xdr:row>0</xdr:row>
      <xdr:rowOff>480580</xdr:rowOff>
    </xdr:to>
    <xdr:sp macro="" textlink="">
      <xdr:nvSpPr>
        <xdr:cNvPr id="2" name="Ellipse 1">
          <a:extLst>
            <a:ext uri="{FF2B5EF4-FFF2-40B4-BE49-F238E27FC236}">
              <a16:creationId xmlns:a16="http://schemas.microsoft.com/office/drawing/2014/main" id="{F459A6EA-BFEF-442E-AC92-0E7FC46F403E}"/>
            </a:ext>
          </a:extLst>
        </xdr:cNvPr>
        <xdr:cNvSpPr/>
      </xdr:nvSpPr>
      <xdr:spPr>
        <a:xfrm>
          <a:off x="695325" y="47625"/>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4</a:t>
          </a:r>
        </a:p>
      </xdr:txBody>
    </xdr:sp>
    <xdr:clientData/>
  </xdr:twoCellAnchor>
  <xdr:twoCellAnchor>
    <xdr:from>
      <xdr:col>7</xdr:col>
      <xdr:colOff>465666</xdr:colOff>
      <xdr:row>0</xdr:row>
      <xdr:rowOff>105834</xdr:rowOff>
    </xdr:from>
    <xdr:to>
      <xdr:col>8</xdr:col>
      <xdr:colOff>677332</xdr:colOff>
      <xdr:row>0</xdr:row>
      <xdr:rowOff>439209</xdr:rowOff>
    </xdr:to>
    <xdr:sp macro="" textlink="">
      <xdr:nvSpPr>
        <xdr:cNvPr id="3" name="ZoneTexte 2">
          <a:extLst>
            <a:ext uri="{FF2B5EF4-FFF2-40B4-BE49-F238E27FC236}">
              <a16:creationId xmlns:a16="http://schemas.microsoft.com/office/drawing/2014/main" id="{0178B7BE-48D9-401E-B512-A2E3325CD34B}"/>
            </a:ext>
          </a:extLst>
        </xdr:cNvPr>
        <xdr:cNvSpPr txBox="1"/>
      </xdr:nvSpPr>
      <xdr:spPr>
        <a:xfrm>
          <a:off x="5742516" y="105834"/>
          <a:ext cx="104986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158750</xdr:colOff>
      <xdr:row>0</xdr:row>
      <xdr:rowOff>10583</xdr:rowOff>
    </xdr:from>
    <xdr:to>
      <xdr:col>1</xdr:col>
      <xdr:colOff>197114</xdr:colOff>
      <xdr:row>0</xdr:row>
      <xdr:rowOff>455083</xdr:rowOff>
    </xdr:to>
    <xdr:pic>
      <xdr:nvPicPr>
        <xdr:cNvPr id="4" name="Image 3">
          <a:extLst>
            <a:ext uri="{FF2B5EF4-FFF2-40B4-BE49-F238E27FC236}">
              <a16:creationId xmlns:a16="http://schemas.microsoft.com/office/drawing/2014/main" id="{2A42F731-EBCE-4756-B762-F440C8500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0583"/>
          <a:ext cx="286014" cy="444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0</xdr:row>
      <xdr:rowOff>38100</xdr:rowOff>
    </xdr:from>
    <xdr:to>
      <xdr:col>3</xdr:col>
      <xdr:colOff>271895</xdr:colOff>
      <xdr:row>0</xdr:row>
      <xdr:rowOff>471055</xdr:rowOff>
    </xdr:to>
    <xdr:sp macro="" textlink="">
      <xdr:nvSpPr>
        <xdr:cNvPr id="3" name="Ellipse 2">
          <a:extLst>
            <a:ext uri="{FF2B5EF4-FFF2-40B4-BE49-F238E27FC236}">
              <a16:creationId xmlns:a16="http://schemas.microsoft.com/office/drawing/2014/main" id="{00000000-0008-0000-0400-000003000000}"/>
            </a:ext>
          </a:extLst>
        </xdr:cNvPr>
        <xdr:cNvSpPr/>
      </xdr:nvSpPr>
      <xdr:spPr>
        <a:xfrm>
          <a:off x="1771650" y="381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5</a:t>
          </a:r>
        </a:p>
      </xdr:txBody>
    </xdr:sp>
    <xdr:clientData/>
  </xdr:twoCellAnchor>
  <xdr:twoCellAnchor>
    <xdr:from>
      <xdr:col>6</xdr:col>
      <xdr:colOff>447675</xdr:colOff>
      <xdr:row>0</xdr:row>
      <xdr:rowOff>133350</xdr:rowOff>
    </xdr:from>
    <xdr:to>
      <xdr:col>7</xdr:col>
      <xdr:colOff>657224</xdr:colOff>
      <xdr:row>0</xdr:row>
      <xdr:rowOff>466725</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4886325" y="133350"/>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2024-2025</a:t>
          </a:r>
        </a:p>
      </xdr:txBody>
    </xdr:sp>
    <xdr:clientData/>
  </xdr:twoCellAnchor>
  <xdr:twoCellAnchor editAs="oneCell">
    <xdr:from>
      <xdr:col>0</xdr:col>
      <xdr:colOff>228601</xdr:colOff>
      <xdr:row>0</xdr:row>
      <xdr:rowOff>76200</xdr:rowOff>
    </xdr:from>
    <xdr:to>
      <xdr:col>1</xdr:col>
      <xdr:colOff>207027</xdr:colOff>
      <xdr:row>0</xdr:row>
      <xdr:rowOff>429652</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76200"/>
          <a:ext cx="226076" cy="356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chard/Dropbox/PIECES%20DOSSIER%20LABEL%20EDR%201718/BRETAGNE/7686P%20-%20SAINT%20PERE%20RC%20-/St%20P&#232;re%20(Labellisat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ssier"/>
      <sheetName val="Données"/>
    </sheetNames>
    <sheetDataSet>
      <sheetData sheetId="0"/>
      <sheetData sheetId="1">
        <row r="3">
          <cell r="G3" t="str">
            <v>Toujours</v>
          </cell>
        </row>
        <row r="4">
          <cell r="G4" t="str">
            <v>Souvent</v>
          </cell>
        </row>
        <row r="5">
          <cell r="G5" t="str">
            <v>Peu</v>
          </cell>
        </row>
        <row r="6">
          <cell r="G6" t="str">
            <v>Jamais</v>
          </cell>
        </row>
      </sheetData>
    </sheetDataSet>
  </externalBook>
</externalLink>
</file>

<file path=xl/theme/theme1.xml><?xml version="1.0" encoding="utf-8"?>
<a:theme xmlns:a="http://schemas.openxmlformats.org/drawingml/2006/main" name="Thème Office">
  <a:themeElements>
    <a:clrScheme name="Sillage">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E25"/>
  <sheetViews>
    <sheetView topLeftCell="A9" zoomScale="80" zoomScaleNormal="80" workbookViewId="0">
      <selection activeCell="B5" sqref="B5:O9"/>
    </sheetView>
  </sheetViews>
  <sheetFormatPr baseColWidth="10" defaultColWidth="11.453125" defaultRowHeight="14.5" x14ac:dyDescent="0.35"/>
  <cols>
    <col min="1" max="1" width="3.81640625" style="1" customWidth="1"/>
    <col min="2" max="2" width="24.7265625" style="1" customWidth="1"/>
    <col min="3" max="15" width="5.54296875" style="1" customWidth="1"/>
    <col min="16" max="16" width="3.81640625" style="1" customWidth="1"/>
    <col min="17" max="17" width="32.1796875" style="1" customWidth="1"/>
    <col min="18" max="33" width="5.54296875" style="1" customWidth="1"/>
    <col min="34" max="16384" width="11.453125" style="1"/>
  </cols>
  <sheetData>
    <row r="1" spans="1:31" ht="84" customHeight="1" x14ac:dyDescent="0.35">
      <c r="A1" s="203" t="s">
        <v>493</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row>
    <row r="2" spans="1:31" ht="16.5" customHeight="1" thickBot="1" x14ac:dyDescent="0.4">
      <c r="A2" s="13"/>
      <c r="B2" s="86"/>
      <c r="C2" s="86"/>
      <c r="D2" s="86"/>
      <c r="E2" s="86"/>
      <c r="F2" s="86"/>
      <c r="G2" s="86"/>
      <c r="H2" s="86"/>
      <c r="I2" s="86"/>
      <c r="J2" s="13"/>
      <c r="K2" s="13"/>
      <c r="L2" s="13"/>
      <c r="M2" s="202"/>
      <c r="N2" s="202"/>
      <c r="O2" s="202"/>
      <c r="P2" s="202"/>
      <c r="Q2" s="202"/>
      <c r="R2" s="202"/>
      <c r="S2" s="202"/>
      <c r="T2" s="202"/>
      <c r="U2" s="202"/>
      <c r="V2" s="202"/>
      <c r="W2" s="202"/>
      <c r="X2" s="202"/>
      <c r="Y2" s="202"/>
      <c r="Z2" s="202"/>
      <c r="AA2" s="202"/>
      <c r="AB2" s="202"/>
      <c r="AC2" s="202"/>
      <c r="AD2" s="202"/>
      <c r="AE2" s="202"/>
    </row>
    <row r="3" spans="1:31" s="12" customFormat="1" ht="19.5" customHeight="1" thickBot="1" x14ac:dyDescent="0.4">
      <c r="A3" s="23"/>
      <c r="B3" s="205" t="s">
        <v>350</v>
      </c>
      <c r="C3" s="206"/>
      <c r="D3" s="206"/>
      <c r="E3" s="206"/>
      <c r="F3" s="206"/>
      <c r="G3" s="206"/>
      <c r="H3" s="206"/>
      <c r="I3" s="206"/>
      <c r="J3" s="206"/>
      <c r="K3" s="206"/>
      <c r="L3" s="206"/>
      <c r="M3" s="206"/>
      <c r="N3" s="206"/>
      <c r="O3" s="207"/>
      <c r="P3" s="23"/>
      <c r="Q3" s="205" t="s">
        <v>412</v>
      </c>
      <c r="R3" s="206"/>
      <c r="S3" s="206"/>
      <c r="T3" s="206"/>
      <c r="U3" s="206"/>
      <c r="V3" s="206"/>
      <c r="W3" s="206"/>
      <c r="X3" s="206"/>
      <c r="Y3" s="206"/>
      <c r="Z3" s="206"/>
      <c r="AA3" s="206"/>
      <c r="AB3" s="206"/>
      <c r="AC3" s="206"/>
      <c r="AD3" s="207"/>
      <c r="AE3" s="13"/>
    </row>
    <row r="4" spans="1:31" ht="16.5" customHeight="1" thickBot="1" x14ac:dyDescent="0.4">
      <c r="A4" s="13"/>
      <c r="B4" s="86"/>
      <c r="C4" s="86"/>
      <c r="D4" s="86"/>
      <c r="E4" s="86"/>
      <c r="F4" s="86"/>
      <c r="G4" s="86"/>
      <c r="H4" s="86"/>
      <c r="I4" s="86"/>
      <c r="J4" s="13"/>
      <c r="K4" s="13"/>
      <c r="L4" s="13"/>
      <c r="M4" s="13"/>
      <c r="N4" s="13"/>
      <c r="O4" s="13"/>
      <c r="P4" s="13"/>
      <c r="Q4" s="13"/>
      <c r="R4" s="13"/>
      <c r="S4" s="13"/>
      <c r="T4" s="13"/>
      <c r="U4" s="13"/>
      <c r="V4" s="13"/>
      <c r="W4" s="13"/>
      <c r="X4" s="13"/>
      <c r="Y4" s="13"/>
      <c r="Z4" s="13"/>
      <c r="AA4" s="13"/>
      <c r="AB4" s="13"/>
      <c r="AC4" s="13"/>
      <c r="AD4" s="13"/>
      <c r="AE4" s="13"/>
    </row>
    <row r="5" spans="1:31" ht="34.5" customHeight="1" x14ac:dyDescent="0.35">
      <c r="A5" s="13"/>
      <c r="B5" s="216" t="s">
        <v>464</v>
      </c>
      <c r="C5" s="217"/>
      <c r="D5" s="217"/>
      <c r="E5" s="217"/>
      <c r="F5" s="217"/>
      <c r="G5" s="217"/>
      <c r="H5" s="217"/>
      <c r="I5" s="217"/>
      <c r="J5" s="217"/>
      <c r="K5" s="217"/>
      <c r="L5" s="217"/>
      <c r="M5" s="217"/>
      <c r="N5" s="217"/>
      <c r="O5" s="218"/>
      <c r="P5" s="88"/>
      <c r="Q5" s="179"/>
      <c r="R5" s="179"/>
      <c r="S5" s="179"/>
      <c r="T5" s="179"/>
      <c r="U5" s="179"/>
      <c r="V5" s="179"/>
      <c r="W5" s="179"/>
      <c r="X5" s="179"/>
      <c r="Y5" s="179"/>
      <c r="Z5" s="179"/>
      <c r="AA5" s="179"/>
      <c r="AB5" s="179"/>
      <c r="AC5" s="179"/>
      <c r="AD5" s="179"/>
      <c r="AE5" s="13"/>
    </row>
    <row r="6" spans="1:31" ht="34.5" customHeight="1" x14ac:dyDescent="0.35">
      <c r="A6" s="13"/>
      <c r="B6" s="224"/>
      <c r="C6" s="225"/>
      <c r="D6" s="225"/>
      <c r="E6" s="225"/>
      <c r="F6" s="225"/>
      <c r="G6" s="225"/>
      <c r="H6" s="225"/>
      <c r="I6" s="225"/>
      <c r="J6" s="225"/>
      <c r="K6" s="225"/>
      <c r="L6" s="225"/>
      <c r="M6" s="225"/>
      <c r="N6" s="225"/>
      <c r="O6" s="226"/>
      <c r="P6" s="88"/>
      <c r="Q6" s="183"/>
      <c r="R6" s="179"/>
      <c r="S6" s="179"/>
      <c r="T6" s="179"/>
      <c r="U6" s="179"/>
      <c r="V6" s="179"/>
      <c r="W6" s="179"/>
      <c r="X6" s="179"/>
      <c r="Y6" s="179"/>
      <c r="Z6" s="179"/>
      <c r="AA6" s="179"/>
      <c r="AB6" s="179"/>
      <c r="AC6" s="179"/>
      <c r="AD6" s="179"/>
      <c r="AE6" s="13"/>
    </row>
    <row r="7" spans="1:31" ht="34.5" customHeight="1" x14ac:dyDescent="0.35">
      <c r="A7" s="13"/>
      <c r="B7" s="224"/>
      <c r="C7" s="225"/>
      <c r="D7" s="225"/>
      <c r="E7" s="225"/>
      <c r="F7" s="225"/>
      <c r="G7" s="225"/>
      <c r="H7" s="225"/>
      <c r="I7" s="225"/>
      <c r="J7" s="225"/>
      <c r="K7" s="225"/>
      <c r="L7" s="225"/>
      <c r="M7" s="225"/>
      <c r="N7" s="225"/>
      <c r="O7" s="226"/>
      <c r="P7" s="89"/>
      <c r="Q7" s="179"/>
      <c r="R7" s="179"/>
      <c r="S7" s="179"/>
      <c r="T7" s="179"/>
      <c r="U7" s="179"/>
      <c r="V7" s="179"/>
      <c r="W7" s="179"/>
      <c r="X7" s="179"/>
      <c r="Y7" s="179"/>
      <c r="Z7" s="179"/>
      <c r="AA7" s="179"/>
      <c r="AB7" s="179"/>
      <c r="AC7" s="179"/>
      <c r="AD7" s="179"/>
      <c r="AE7" s="13"/>
    </row>
    <row r="8" spans="1:31" s="12" customFormat="1" ht="34.5" customHeight="1" x14ac:dyDescent="0.35">
      <c r="A8" s="23"/>
      <c r="B8" s="224"/>
      <c r="C8" s="225"/>
      <c r="D8" s="225"/>
      <c r="E8" s="225"/>
      <c r="F8" s="225"/>
      <c r="G8" s="225"/>
      <c r="H8" s="225"/>
      <c r="I8" s="225"/>
      <c r="J8" s="225"/>
      <c r="K8" s="225"/>
      <c r="L8" s="225"/>
      <c r="M8" s="225"/>
      <c r="N8" s="225"/>
      <c r="O8" s="226"/>
      <c r="P8" s="89"/>
      <c r="Q8" s="179"/>
      <c r="R8" s="179"/>
      <c r="S8" s="179"/>
      <c r="T8" s="179"/>
      <c r="U8" s="179"/>
      <c r="V8" s="179"/>
      <c r="W8" s="179"/>
      <c r="X8" s="179"/>
      <c r="Y8" s="179"/>
      <c r="Z8" s="179"/>
      <c r="AA8" s="179"/>
      <c r="AB8" s="179"/>
      <c r="AC8" s="179"/>
      <c r="AD8" s="179"/>
      <c r="AE8" s="13"/>
    </row>
    <row r="9" spans="1:31" s="12" customFormat="1" ht="34.5" customHeight="1" x14ac:dyDescent="0.35">
      <c r="A9" s="23"/>
      <c r="B9" s="224"/>
      <c r="C9" s="225"/>
      <c r="D9" s="225"/>
      <c r="E9" s="225"/>
      <c r="F9" s="225"/>
      <c r="G9" s="225"/>
      <c r="H9" s="225"/>
      <c r="I9" s="225"/>
      <c r="J9" s="225"/>
      <c r="K9" s="225"/>
      <c r="L9" s="225"/>
      <c r="M9" s="225"/>
      <c r="N9" s="225"/>
      <c r="O9" s="226"/>
      <c r="P9" s="89"/>
      <c r="Q9" s="179"/>
      <c r="R9" s="179"/>
      <c r="S9" s="179"/>
      <c r="T9" s="179"/>
      <c r="U9" s="179"/>
      <c r="V9" s="179"/>
      <c r="W9" s="179"/>
      <c r="X9" s="179"/>
      <c r="Y9" s="179"/>
      <c r="Z9" s="179"/>
      <c r="AA9" s="179"/>
      <c r="AB9" s="179"/>
      <c r="AC9" s="179"/>
      <c r="AD9" s="179"/>
      <c r="AE9" s="13"/>
    </row>
    <row r="10" spans="1:31" s="12" customFormat="1" ht="34.5" customHeight="1" x14ac:dyDescent="0.35">
      <c r="A10" s="23"/>
      <c r="B10" s="243" t="s">
        <v>353</v>
      </c>
      <c r="C10" s="244"/>
      <c r="D10" s="244"/>
      <c r="E10" s="244"/>
      <c r="F10" s="98"/>
      <c r="G10" s="98"/>
      <c r="H10" s="98"/>
      <c r="I10" s="98"/>
      <c r="J10" s="98"/>
      <c r="K10" s="98"/>
      <c r="L10" s="98"/>
      <c r="M10" s="98"/>
      <c r="N10" s="98"/>
      <c r="O10" s="99"/>
      <c r="P10" s="89"/>
      <c r="Q10" s="179"/>
      <c r="R10" s="179"/>
      <c r="S10" s="179"/>
      <c r="T10" s="179"/>
      <c r="U10" s="179"/>
      <c r="V10" s="179"/>
      <c r="W10" s="179"/>
      <c r="X10" s="179"/>
      <c r="Y10" s="179"/>
      <c r="Z10" s="179"/>
      <c r="AA10" s="179"/>
      <c r="AB10" s="179"/>
      <c r="AC10" s="179"/>
      <c r="AD10" s="179"/>
      <c r="AE10" s="13"/>
    </row>
    <row r="11" spans="1:31" s="12" customFormat="1" ht="16.5" customHeight="1" x14ac:dyDescent="0.35">
      <c r="A11" s="23"/>
      <c r="B11" s="219" t="s">
        <v>169</v>
      </c>
      <c r="C11" s="220"/>
      <c r="D11" s="220"/>
      <c r="E11" s="220"/>
      <c r="F11" s="220"/>
      <c r="G11" s="220"/>
      <c r="H11" s="220"/>
      <c r="I11" s="220"/>
      <c r="J11" s="220"/>
      <c r="K11" s="220"/>
      <c r="L11" s="220"/>
      <c r="M11" s="220"/>
      <c r="N11" s="220"/>
      <c r="O11" s="221"/>
      <c r="P11" s="89"/>
      <c r="Q11" s="13"/>
      <c r="R11" s="13"/>
      <c r="S11" s="13"/>
      <c r="T11" s="13"/>
      <c r="U11" s="13"/>
      <c r="V11" s="13"/>
      <c r="W11" s="13"/>
      <c r="X11" s="13"/>
      <c r="Y11" s="13"/>
      <c r="Z11" s="13"/>
      <c r="AA11" s="13"/>
      <c r="AB11" s="13"/>
      <c r="AC11" s="13"/>
      <c r="AD11" s="13"/>
      <c r="AE11" s="13"/>
    </row>
    <row r="12" spans="1:31" s="12" customFormat="1" ht="16.5" customHeight="1" thickBot="1" x14ac:dyDescent="0.4">
      <c r="A12" s="23"/>
      <c r="B12" s="219" t="s">
        <v>348</v>
      </c>
      <c r="C12" s="220"/>
      <c r="D12" s="220"/>
      <c r="E12" s="220"/>
      <c r="F12" s="220"/>
      <c r="G12" s="220"/>
      <c r="H12" s="220"/>
      <c r="I12" s="220"/>
      <c r="J12" s="220"/>
      <c r="K12" s="220"/>
      <c r="L12" s="220"/>
      <c r="M12" s="220"/>
      <c r="N12" s="220"/>
      <c r="O12" s="221"/>
      <c r="P12" s="23"/>
      <c r="Q12" s="179"/>
      <c r="R12" s="179"/>
      <c r="S12" s="179"/>
      <c r="T12" s="179"/>
      <c r="U12" s="179"/>
      <c r="V12" s="179"/>
      <c r="W12" s="179"/>
      <c r="X12" s="179"/>
      <c r="Y12" s="179"/>
      <c r="Z12" s="179"/>
      <c r="AA12" s="179"/>
      <c r="AB12" s="179"/>
      <c r="AC12" s="179"/>
      <c r="AD12" s="179"/>
      <c r="AE12" s="208"/>
    </row>
    <row r="13" spans="1:31" ht="16.5" customHeight="1" thickBot="1" x14ac:dyDescent="0.4">
      <c r="A13" s="13"/>
      <c r="B13" s="219" t="s">
        <v>355</v>
      </c>
      <c r="C13" s="220"/>
      <c r="D13" s="220"/>
      <c r="E13" s="220"/>
      <c r="F13" s="220"/>
      <c r="G13" s="220"/>
      <c r="H13" s="220"/>
      <c r="I13" s="220"/>
      <c r="J13" s="220"/>
      <c r="K13" s="220"/>
      <c r="L13" s="220"/>
      <c r="M13" s="220"/>
      <c r="N13" s="220"/>
      <c r="O13" s="221"/>
      <c r="P13" s="92"/>
      <c r="Q13" s="205" t="s">
        <v>413</v>
      </c>
      <c r="R13" s="206"/>
      <c r="S13" s="206"/>
      <c r="T13" s="206"/>
      <c r="U13" s="206"/>
      <c r="V13" s="206"/>
      <c r="W13" s="206"/>
      <c r="X13" s="206"/>
      <c r="Y13" s="206"/>
      <c r="Z13" s="206"/>
      <c r="AA13" s="206"/>
      <c r="AB13" s="206"/>
      <c r="AC13" s="206"/>
      <c r="AD13" s="207"/>
      <c r="AE13" s="208"/>
    </row>
    <row r="14" spans="1:31" ht="16.5" customHeight="1" thickBot="1" x14ac:dyDescent="0.4">
      <c r="A14" s="13"/>
      <c r="B14" s="230" t="s">
        <v>459</v>
      </c>
      <c r="C14" s="231"/>
      <c r="D14" s="231"/>
      <c r="E14" s="231"/>
      <c r="F14" s="231"/>
      <c r="G14" s="231"/>
      <c r="H14" s="231"/>
      <c r="I14" s="231"/>
      <c r="J14" s="231"/>
      <c r="K14" s="231"/>
      <c r="L14" s="231"/>
      <c r="M14" s="231"/>
      <c r="N14" s="231"/>
      <c r="O14" s="232"/>
      <c r="P14" s="13"/>
      <c r="Q14" s="179"/>
      <c r="R14" s="179"/>
      <c r="S14" s="179"/>
      <c r="T14" s="179"/>
      <c r="U14" s="179"/>
      <c r="V14" s="179"/>
      <c r="W14" s="179"/>
      <c r="X14" s="179"/>
      <c r="Y14" s="179"/>
      <c r="Z14" s="179"/>
      <c r="AA14" s="179"/>
      <c r="AB14" s="179"/>
      <c r="AC14" s="179"/>
      <c r="AD14" s="179"/>
      <c r="AE14" s="208"/>
    </row>
    <row r="15" spans="1:31" ht="16.5" customHeight="1" thickBot="1" x14ac:dyDescent="0.4">
      <c r="A15" s="13"/>
      <c r="B15" s="233" t="s">
        <v>349</v>
      </c>
      <c r="C15" s="234"/>
      <c r="D15" s="234"/>
      <c r="E15" s="234"/>
      <c r="F15" s="234"/>
      <c r="G15" s="234"/>
      <c r="H15" s="234"/>
      <c r="I15" s="234"/>
      <c r="J15" s="234"/>
      <c r="K15" s="234"/>
      <c r="L15" s="234"/>
      <c r="M15" s="234"/>
      <c r="N15" s="234"/>
      <c r="O15" s="235"/>
      <c r="P15" s="13"/>
      <c r="Q15" s="216" t="s">
        <v>494</v>
      </c>
      <c r="R15" s="217"/>
      <c r="S15" s="217"/>
      <c r="T15" s="217"/>
      <c r="U15" s="217"/>
      <c r="V15" s="217"/>
      <c r="W15" s="217"/>
      <c r="X15" s="217"/>
      <c r="Y15" s="217"/>
      <c r="Z15" s="217"/>
      <c r="AA15" s="217"/>
      <c r="AB15" s="217"/>
      <c r="AC15" s="217"/>
      <c r="AD15" s="218"/>
      <c r="AE15" s="208"/>
    </row>
    <row r="16" spans="1:31" ht="16.5" customHeight="1" thickBot="1" x14ac:dyDescent="0.4">
      <c r="A16" s="13"/>
      <c r="B16" s="13"/>
      <c r="C16" s="13"/>
      <c r="D16" s="13"/>
      <c r="E16" s="13"/>
      <c r="F16" s="13"/>
      <c r="G16" s="13"/>
      <c r="H16" s="13"/>
      <c r="I16" s="91"/>
      <c r="J16" s="23"/>
      <c r="K16" s="23"/>
      <c r="L16" s="23"/>
      <c r="M16" s="23"/>
      <c r="N16" s="23"/>
      <c r="O16" s="23"/>
      <c r="P16" s="13"/>
      <c r="Q16" s="224"/>
      <c r="R16" s="225"/>
      <c r="S16" s="225"/>
      <c r="T16" s="225"/>
      <c r="U16" s="225"/>
      <c r="V16" s="225"/>
      <c r="W16" s="225"/>
      <c r="X16" s="225"/>
      <c r="Y16" s="225"/>
      <c r="Z16" s="225"/>
      <c r="AA16" s="225"/>
      <c r="AB16" s="225"/>
      <c r="AC16" s="225"/>
      <c r="AD16" s="226"/>
      <c r="AE16" s="208"/>
    </row>
    <row r="17" spans="1:31" s="12" customFormat="1" ht="18" customHeight="1" thickBot="1" x14ac:dyDescent="0.4">
      <c r="A17" s="23"/>
      <c r="B17" s="205" t="s">
        <v>347</v>
      </c>
      <c r="C17" s="206"/>
      <c r="D17" s="206"/>
      <c r="E17" s="206"/>
      <c r="F17" s="206"/>
      <c r="G17" s="206"/>
      <c r="H17" s="206"/>
      <c r="I17" s="206"/>
      <c r="J17" s="206"/>
      <c r="K17" s="206"/>
      <c r="L17" s="206"/>
      <c r="M17" s="206"/>
      <c r="N17" s="206"/>
      <c r="O17" s="207"/>
      <c r="P17" s="23"/>
      <c r="Q17" s="224"/>
      <c r="R17" s="225"/>
      <c r="S17" s="225"/>
      <c r="T17" s="225"/>
      <c r="U17" s="225"/>
      <c r="V17" s="225"/>
      <c r="W17" s="225"/>
      <c r="X17" s="225"/>
      <c r="Y17" s="225"/>
      <c r="Z17" s="225"/>
      <c r="AA17" s="225"/>
      <c r="AB17" s="225"/>
      <c r="AC17" s="225"/>
      <c r="AD17" s="226"/>
      <c r="AE17" s="208"/>
    </row>
    <row r="18" spans="1:31" s="12" customFormat="1" ht="18" customHeight="1" thickBot="1" x14ac:dyDescent="0.4">
      <c r="A18" s="23"/>
      <c r="B18" s="86"/>
      <c r="C18" s="86"/>
      <c r="D18" s="86"/>
      <c r="E18" s="86"/>
      <c r="F18" s="86"/>
      <c r="G18" s="86"/>
      <c r="H18" s="86"/>
      <c r="I18" s="13"/>
      <c r="J18" s="13"/>
      <c r="K18" s="13"/>
      <c r="L18" s="13"/>
      <c r="M18" s="13"/>
      <c r="N18" s="13"/>
      <c r="O18" s="13"/>
      <c r="P18" s="23"/>
      <c r="Q18" s="224"/>
      <c r="R18" s="225"/>
      <c r="S18" s="225"/>
      <c r="T18" s="225"/>
      <c r="U18" s="225"/>
      <c r="V18" s="225"/>
      <c r="W18" s="225"/>
      <c r="X18" s="225"/>
      <c r="Y18" s="225"/>
      <c r="Z18" s="225"/>
      <c r="AA18" s="225"/>
      <c r="AB18" s="225"/>
      <c r="AC18" s="225"/>
      <c r="AD18" s="226"/>
      <c r="AE18" s="208"/>
    </row>
    <row r="19" spans="1:31" s="12" customFormat="1" ht="99.75" customHeight="1" thickBot="1" x14ac:dyDescent="0.4">
      <c r="A19" s="23"/>
      <c r="B19" s="216" t="s">
        <v>504</v>
      </c>
      <c r="C19" s="217"/>
      <c r="D19" s="217"/>
      <c r="E19" s="217"/>
      <c r="F19" s="217"/>
      <c r="G19" s="217"/>
      <c r="H19" s="217"/>
      <c r="I19" s="217"/>
      <c r="J19" s="217"/>
      <c r="K19" s="217"/>
      <c r="L19" s="217"/>
      <c r="M19" s="217"/>
      <c r="N19" s="217"/>
      <c r="O19" s="218"/>
      <c r="P19" s="23"/>
      <c r="Q19" s="240"/>
      <c r="R19" s="241"/>
      <c r="S19" s="241"/>
      <c r="T19" s="241"/>
      <c r="U19" s="241"/>
      <c r="V19" s="241"/>
      <c r="W19" s="241"/>
      <c r="X19" s="241"/>
      <c r="Y19" s="241"/>
      <c r="Z19" s="241"/>
      <c r="AA19" s="241"/>
      <c r="AB19" s="241"/>
      <c r="AC19" s="241"/>
      <c r="AD19" s="242"/>
      <c r="AE19" s="208"/>
    </row>
    <row r="20" spans="1:31" s="12" customFormat="1" ht="18" customHeight="1" x14ac:dyDescent="0.35">
      <c r="A20" s="23"/>
      <c r="B20" s="219" t="s">
        <v>169</v>
      </c>
      <c r="C20" s="220"/>
      <c r="D20" s="220"/>
      <c r="E20" s="220"/>
      <c r="F20" s="220"/>
      <c r="G20" s="220"/>
      <c r="H20" s="220"/>
      <c r="I20" s="1"/>
      <c r="J20" s="1"/>
      <c r="K20" s="1"/>
      <c r="L20" s="1"/>
      <c r="M20" s="1"/>
      <c r="N20" s="1"/>
      <c r="O20" s="90"/>
      <c r="P20" s="23"/>
      <c r="Q20" s="213" t="s">
        <v>426</v>
      </c>
      <c r="R20" s="214"/>
      <c r="S20" s="214"/>
      <c r="T20" s="214"/>
      <c r="U20" s="214"/>
      <c r="V20" s="214"/>
      <c r="W20" s="214"/>
      <c r="X20" s="214"/>
      <c r="Y20" s="214"/>
      <c r="Z20" s="214"/>
      <c r="AA20" s="214"/>
      <c r="AB20" s="214"/>
      <c r="AC20" s="214"/>
      <c r="AD20" s="215"/>
      <c r="AE20" s="208"/>
    </row>
    <row r="21" spans="1:31" ht="18" customHeight="1" x14ac:dyDescent="0.35">
      <c r="A21" s="208"/>
      <c r="B21" s="222" t="s">
        <v>348</v>
      </c>
      <c r="C21" s="223"/>
      <c r="D21" s="223"/>
      <c r="E21" s="223"/>
      <c r="F21" s="223"/>
      <c r="G21" s="223"/>
      <c r="H21" s="223"/>
      <c r="I21" s="87"/>
      <c r="J21" s="12"/>
      <c r="K21" s="12"/>
      <c r="L21" s="12"/>
      <c r="M21" s="12"/>
      <c r="N21" s="12"/>
      <c r="O21" s="93"/>
      <c r="P21" s="208"/>
      <c r="Q21" s="209" t="s">
        <v>423</v>
      </c>
      <c r="R21" s="210"/>
      <c r="S21" s="210"/>
      <c r="T21" s="210"/>
      <c r="U21" s="210"/>
      <c r="V21" s="210"/>
      <c r="W21" s="210"/>
      <c r="X21" s="210"/>
      <c r="Y21" s="210"/>
      <c r="Z21" s="210"/>
      <c r="AA21" s="210"/>
      <c r="AB21" s="210"/>
      <c r="AC21" s="210"/>
      <c r="AD21" s="211"/>
      <c r="AE21" s="208"/>
    </row>
    <row r="22" spans="1:31" ht="18" customHeight="1" x14ac:dyDescent="0.35">
      <c r="A22" s="208"/>
      <c r="B22" s="222" t="s">
        <v>355</v>
      </c>
      <c r="C22" s="223"/>
      <c r="D22" s="223"/>
      <c r="E22" s="223"/>
      <c r="F22" s="223"/>
      <c r="G22" s="223"/>
      <c r="H22" s="223"/>
      <c r="I22" s="87"/>
      <c r="J22" s="12"/>
      <c r="K22" s="12"/>
      <c r="L22" s="12"/>
      <c r="M22" s="12"/>
      <c r="N22" s="12"/>
      <c r="O22" s="93"/>
      <c r="P22" s="208"/>
      <c r="Q22" s="212"/>
      <c r="R22" s="210"/>
      <c r="S22" s="210"/>
      <c r="T22" s="210"/>
      <c r="U22" s="210"/>
      <c r="V22" s="210"/>
      <c r="W22" s="210"/>
      <c r="X22" s="210"/>
      <c r="Y22" s="210"/>
      <c r="Z22" s="210"/>
      <c r="AA22" s="210"/>
      <c r="AB22" s="210"/>
      <c r="AC22" s="210"/>
      <c r="AD22" s="211"/>
      <c r="AE22" s="208"/>
    </row>
    <row r="23" spans="1:31" ht="18" customHeight="1" x14ac:dyDescent="0.35">
      <c r="A23" s="208"/>
      <c r="B23" s="236" t="s">
        <v>459</v>
      </c>
      <c r="C23" s="237"/>
      <c r="D23" s="237"/>
      <c r="E23" s="237"/>
      <c r="F23" s="237"/>
      <c r="G23" s="237"/>
      <c r="H23" s="237"/>
      <c r="I23" s="87"/>
      <c r="J23" s="12"/>
      <c r="K23" s="12"/>
      <c r="L23" s="12"/>
      <c r="M23" s="12"/>
      <c r="N23" s="12"/>
      <c r="O23" s="93"/>
      <c r="P23" s="208"/>
      <c r="Q23" s="212" t="s">
        <v>408</v>
      </c>
      <c r="R23" s="210"/>
      <c r="S23" s="210"/>
      <c r="T23" s="210"/>
      <c r="U23" s="210"/>
      <c r="V23" s="210"/>
      <c r="W23" s="210"/>
      <c r="X23" s="210"/>
      <c r="Y23" s="210"/>
      <c r="Z23" s="210"/>
      <c r="AA23" s="210"/>
      <c r="AB23" s="210"/>
      <c r="AC23" s="210"/>
      <c r="AD23" s="211"/>
      <c r="AE23" s="208"/>
    </row>
    <row r="24" spans="1:31" ht="18" customHeight="1" thickBot="1" x14ac:dyDescent="0.4">
      <c r="A24" s="208"/>
      <c r="B24" s="238" t="s">
        <v>349</v>
      </c>
      <c r="C24" s="239"/>
      <c r="D24" s="239"/>
      <c r="E24" s="239"/>
      <c r="F24" s="239"/>
      <c r="G24" s="239"/>
      <c r="H24" s="94"/>
      <c r="I24" s="95"/>
      <c r="J24" s="96"/>
      <c r="K24" s="96"/>
      <c r="L24" s="96"/>
      <c r="M24" s="96"/>
      <c r="N24" s="96"/>
      <c r="O24" s="97"/>
      <c r="P24" s="208"/>
      <c r="Q24" s="227"/>
      <c r="R24" s="228"/>
      <c r="S24" s="228"/>
      <c r="T24" s="228"/>
      <c r="U24" s="228"/>
      <c r="V24" s="228"/>
      <c r="W24" s="228"/>
      <c r="X24" s="228"/>
      <c r="Y24" s="228"/>
      <c r="Z24" s="228"/>
      <c r="AA24" s="228"/>
      <c r="AB24" s="228"/>
      <c r="AC24" s="228"/>
      <c r="AD24" s="229"/>
      <c r="AE24" s="208"/>
    </row>
    <row r="25" spans="1:31" x14ac:dyDescent="0.35">
      <c r="A25" s="208"/>
      <c r="B25" s="13"/>
      <c r="C25" s="13"/>
      <c r="D25" s="13"/>
      <c r="E25" s="13"/>
      <c r="F25" s="13"/>
      <c r="G25" s="13"/>
      <c r="H25" s="13"/>
      <c r="I25" s="13"/>
      <c r="J25" s="13"/>
      <c r="K25" s="13"/>
      <c r="L25" s="13"/>
      <c r="M25" s="13"/>
      <c r="N25" s="13"/>
      <c r="O25" s="13"/>
      <c r="P25" s="208"/>
      <c r="Q25" s="13"/>
      <c r="R25" s="13"/>
      <c r="S25" s="13"/>
      <c r="T25" s="13"/>
      <c r="U25" s="13"/>
      <c r="V25" s="13"/>
      <c r="W25" s="13"/>
      <c r="X25" s="13"/>
      <c r="Y25" s="13"/>
      <c r="Z25" s="13"/>
      <c r="AA25" s="13"/>
      <c r="AB25" s="13"/>
      <c r="AC25" s="13"/>
      <c r="AD25" s="13"/>
      <c r="AE25" s="208"/>
    </row>
  </sheetData>
  <sheetProtection algorithmName="SHA-512" hashValue="vVG4Cf3Mjc83h/QyMxaExPcE1iZu63l+K60o9Zi/B5bhaeVz0tsiR1FUM3JCKzMoUvpjccO+Mr5EjK1tiN2+OA==" saltValue="plZnRT8gRSvl+o6BK4azYg==" spinCount="100000" sheet="1" objects="1" scenarios="1"/>
  <mergeCells count="26">
    <mergeCell ref="B5:O9"/>
    <mergeCell ref="Q23:AD24"/>
    <mergeCell ref="B14:O14"/>
    <mergeCell ref="B15:O15"/>
    <mergeCell ref="B23:H23"/>
    <mergeCell ref="B24:G24"/>
    <mergeCell ref="B20:H20"/>
    <mergeCell ref="Q15:AD19"/>
    <mergeCell ref="Q13:AD13"/>
    <mergeCell ref="B10:E10"/>
    <mergeCell ref="M2:AE2"/>
    <mergeCell ref="A1:AE1"/>
    <mergeCell ref="B3:O3"/>
    <mergeCell ref="P21:P25"/>
    <mergeCell ref="A21:A25"/>
    <mergeCell ref="AE12:AE25"/>
    <mergeCell ref="Q21:AD22"/>
    <mergeCell ref="Q20:AD20"/>
    <mergeCell ref="B19:O19"/>
    <mergeCell ref="B12:O12"/>
    <mergeCell ref="B13:O13"/>
    <mergeCell ref="B17:O17"/>
    <mergeCell ref="B21:H21"/>
    <mergeCell ref="B22:H22"/>
    <mergeCell ref="Q3:AD3"/>
    <mergeCell ref="B11:O11"/>
  </mergeCells>
  <hyperlinks>
    <hyperlink ref="B21" location="'2. Grille Auto Evaluation'!A1" display="'2. Grille Auto Evaluation'!A1" xr:uid="{00000000-0004-0000-0000-000000000000}"/>
    <hyperlink ref="B22" location="'3. Compte rendu'!A1" display="'3. Compte rendu'!A1" xr:uid="{00000000-0004-0000-0000-000001000000}"/>
    <hyperlink ref="B24" location="'4. Synthèse'!A1" display="'4. Synthèse'!A1" xr:uid="{00000000-0004-0000-0000-000002000000}"/>
    <hyperlink ref="B20:H20" location="'1. Fiche identité EDR'!Zone_d_impression" display="1. Fiche d'identité" xr:uid="{00000000-0004-0000-0000-000003000000}"/>
    <hyperlink ref="B11:H11" location="'1. Fiche identité EDR'!Zone_d_impression" display="1. Fiche d'identité" xr:uid="{00000000-0004-0000-0000-000004000000}"/>
    <hyperlink ref="B15" location="'4. Synthèse'!A1" display="'4. Synthèse'!A1" xr:uid="{00000000-0004-0000-0000-000005000000}"/>
    <hyperlink ref="B13" location="'3. Compte rendu'!A1" display="'3. Compte rendu'!A1" xr:uid="{00000000-0004-0000-0000-000006000000}"/>
    <hyperlink ref="B12" location="'2. Grille Auto Evaluation'!A1" display="'2. Grille Auto Evaluation'!A1" xr:uid="{00000000-0004-0000-0000-000007000000}"/>
    <hyperlink ref="B14:O14" location="'4. Projet pédagogique'!Impression_des_titres" display="4. Projet pédagogique (document à complémenter en annexe)" xr:uid="{12CD7651-D49C-445A-A828-B5AD2972429C}"/>
    <hyperlink ref="B15:O15" location="'5. Synthèse'!Zone_d_impression" display="5. Synthèse du dossier" xr:uid="{ADDA28DA-FB23-4619-8562-09045689D90A}"/>
    <hyperlink ref="B23:H23" location="'4. Projet pédagogique'!Impression_des_titres" display="4. Projet pédagogique (document à compléter en annexe)" xr:uid="{63CC6043-F779-46B8-9F05-7834AA1D7554}"/>
    <hyperlink ref="B24:G24" location="'5. Synthèse'!Zone_d_impression" display="5. Synthèse du dossier" xr:uid="{0A43D5BB-A3D2-4E8A-A61A-63C600E26A87}"/>
  </hyperlinks>
  <pageMargins left="0" right="0" top="0.35433070866141736" bottom="0.35433070866141736" header="0.31496062992125984" footer="0.31496062992125984"/>
  <pageSetup paperSize="9" scale="68" orientation="landscape" r:id="rId1"/>
  <headerFooter>
    <oddFooter>&amp;LFédération Française de Rugby&amp;C2024-2025&amp;R&amp;P</oddFooter>
  </headerFooter>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O197"/>
  <sheetViews>
    <sheetView tabSelected="1" topLeftCell="A51" zoomScaleNormal="100" workbookViewId="0">
      <selection activeCell="G87" sqref="G87:K87"/>
    </sheetView>
  </sheetViews>
  <sheetFormatPr baseColWidth="10" defaultColWidth="11.453125" defaultRowHeight="14.5" x14ac:dyDescent="0.35"/>
  <cols>
    <col min="1" max="1" width="3.7265625" style="1" customWidth="1"/>
    <col min="2" max="2" width="15.26953125" style="1" customWidth="1"/>
    <col min="3" max="3" width="9.26953125" style="1" customWidth="1"/>
    <col min="4" max="4" width="2" style="1" customWidth="1"/>
    <col min="5" max="5" width="15.453125" style="1" customWidth="1"/>
    <col min="6" max="6" width="18.81640625" style="1" customWidth="1"/>
    <col min="7" max="7" width="2.54296875" style="1" customWidth="1"/>
    <col min="8" max="8" width="13.26953125" style="1" customWidth="1"/>
    <col min="9" max="9" width="8.81640625" style="1" customWidth="1"/>
    <col min="10" max="10" width="2" style="1" customWidth="1"/>
    <col min="11" max="11" width="17.81640625" style="1" customWidth="1"/>
    <col min="12" max="12" width="3.7265625" style="1" customWidth="1"/>
    <col min="13" max="14" width="15.54296875" style="1" customWidth="1"/>
    <col min="15" max="16384" width="11.453125" style="1"/>
  </cols>
  <sheetData>
    <row r="1" spans="1:13" ht="39.75" customHeight="1" thickBot="1" x14ac:dyDescent="0.4">
      <c r="A1" s="277" t="s">
        <v>199</v>
      </c>
      <c r="B1" s="278"/>
      <c r="C1" s="278"/>
      <c r="D1" s="278"/>
      <c r="E1" s="278"/>
      <c r="F1" s="278"/>
      <c r="G1" s="278"/>
      <c r="H1" s="278"/>
      <c r="I1" s="278"/>
      <c r="J1" s="278"/>
      <c r="K1" s="278"/>
      <c r="L1" s="279"/>
      <c r="M1" s="160"/>
    </row>
    <row r="2" spans="1:13" x14ac:dyDescent="0.35">
      <c r="A2" s="260"/>
      <c r="B2" s="261"/>
      <c r="C2" s="261"/>
      <c r="D2" s="261"/>
      <c r="E2" s="261"/>
      <c r="F2" s="261"/>
      <c r="G2" s="261"/>
      <c r="H2" s="261"/>
      <c r="I2" s="261"/>
      <c r="J2" s="261"/>
      <c r="K2" s="261"/>
      <c r="L2" s="262"/>
      <c r="M2" s="161"/>
    </row>
    <row r="3" spans="1:13" ht="19.5" customHeight="1" x14ac:dyDescent="0.35">
      <c r="A3" s="59"/>
      <c r="B3" s="274" t="s">
        <v>201</v>
      </c>
      <c r="C3" s="274"/>
      <c r="D3" s="274"/>
      <c r="E3" s="274"/>
      <c r="F3" s="274"/>
      <c r="G3" s="274"/>
      <c r="H3" s="274"/>
      <c r="I3" s="274"/>
      <c r="J3" s="274"/>
      <c r="K3" s="274"/>
      <c r="L3" s="60"/>
      <c r="M3" s="162"/>
    </row>
    <row r="4" spans="1:13" x14ac:dyDescent="0.35">
      <c r="A4" s="275"/>
      <c r="B4" s="208"/>
      <c r="C4" s="208"/>
      <c r="D4" s="208"/>
      <c r="E4" s="208"/>
      <c r="F4" s="208"/>
      <c r="G4" s="208"/>
      <c r="H4" s="208"/>
      <c r="I4" s="208"/>
      <c r="J4" s="208"/>
      <c r="K4" s="208"/>
      <c r="L4" s="276"/>
      <c r="M4" s="161"/>
    </row>
    <row r="5" spans="1:13" x14ac:dyDescent="0.35">
      <c r="A5" s="15"/>
      <c r="B5" s="265" t="s">
        <v>180</v>
      </c>
      <c r="C5" s="265"/>
      <c r="D5" s="13"/>
      <c r="E5" s="266"/>
      <c r="F5" s="266"/>
      <c r="G5" s="13"/>
      <c r="H5" s="265" t="s">
        <v>181</v>
      </c>
      <c r="I5" s="265"/>
      <c r="J5" s="13"/>
      <c r="K5" s="176"/>
      <c r="L5" s="14"/>
      <c r="M5" s="161"/>
    </row>
    <row r="6" spans="1:13" x14ac:dyDescent="0.35">
      <c r="A6" s="15"/>
      <c r="B6" s="13"/>
      <c r="C6" s="13"/>
      <c r="D6" s="13"/>
      <c r="E6" s="13"/>
      <c r="F6" s="13"/>
      <c r="G6" s="13"/>
      <c r="H6" s="13"/>
      <c r="I6" s="13"/>
      <c r="J6" s="13"/>
      <c r="K6" s="13"/>
      <c r="L6" s="14"/>
      <c r="M6" s="161"/>
    </row>
    <row r="7" spans="1:13" x14ac:dyDescent="0.35">
      <c r="A7" s="15"/>
      <c r="B7" s="265" t="s">
        <v>140</v>
      </c>
      <c r="C7" s="265"/>
      <c r="D7" s="13"/>
      <c r="E7" s="267"/>
      <c r="F7" s="267"/>
      <c r="G7" s="13"/>
      <c r="H7" s="265" t="s">
        <v>405</v>
      </c>
      <c r="I7" s="265"/>
      <c r="J7" s="13"/>
      <c r="K7" s="176"/>
      <c r="L7" s="14"/>
      <c r="M7" s="161"/>
    </row>
    <row r="8" spans="1:13" x14ac:dyDescent="0.35">
      <c r="A8" s="15"/>
      <c r="B8" s="13"/>
      <c r="C8" s="13"/>
      <c r="D8" s="13"/>
      <c r="E8" s="13"/>
      <c r="F8" s="13"/>
      <c r="G8" s="13"/>
      <c r="H8" s="13"/>
      <c r="I8" s="13"/>
      <c r="J8" s="13"/>
      <c r="K8" s="13"/>
      <c r="L8" s="14"/>
      <c r="M8" s="161"/>
    </row>
    <row r="9" spans="1:13" ht="31.5" customHeight="1" x14ac:dyDescent="0.35">
      <c r="A9" s="15"/>
      <c r="B9" s="269" t="s">
        <v>433</v>
      </c>
      <c r="C9" s="269"/>
      <c r="D9" s="62"/>
      <c r="E9" s="268"/>
      <c r="F9" s="268"/>
      <c r="G9" s="62"/>
      <c r="H9" s="269" t="s">
        <v>437</v>
      </c>
      <c r="I9" s="269"/>
      <c r="J9" s="62"/>
      <c r="K9" s="177"/>
      <c r="L9" s="14"/>
      <c r="M9" s="161"/>
    </row>
    <row r="10" spans="1:13" ht="6.75" customHeight="1" x14ac:dyDescent="0.35">
      <c r="A10" s="15"/>
      <c r="B10" s="13"/>
      <c r="C10" s="13"/>
      <c r="D10" s="13"/>
      <c r="E10" s="13"/>
      <c r="F10" s="13"/>
      <c r="G10" s="13"/>
      <c r="H10" s="13"/>
      <c r="I10" s="13"/>
      <c r="J10" s="13"/>
      <c r="K10" s="61"/>
      <c r="L10" s="14"/>
      <c r="M10" s="161"/>
    </row>
    <row r="11" spans="1:13" x14ac:dyDescent="0.35">
      <c r="A11" s="15"/>
      <c r="B11" s="185" t="s">
        <v>438</v>
      </c>
      <c r="C11" s="13"/>
      <c r="D11" s="13"/>
      <c r="E11" s="13"/>
      <c r="F11" s="13"/>
      <c r="G11" s="13"/>
      <c r="H11" s="13"/>
      <c r="I11" s="13"/>
      <c r="J11" s="13"/>
      <c r="K11" s="13"/>
      <c r="L11" s="14"/>
      <c r="M11" s="161"/>
    </row>
    <row r="12" spans="1:13" x14ac:dyDescent="0.35">
      <c r="A12" s="15"/>
      <c r="B12" s="265" t="s">
        <v>141</v>
      </c>
      <c r="C12" s="265"/>
      <c r="D12" s="13"/>
      <c r="E12" s="283"/>
      <c r="F12" s="283"/>
      <c r="G12" s="13"/>
      <c r="H12" s="265" t="s">
        <v>146</v>
      </c>
      <c r="I12" s="265"/>
      <c r="J12" s="13"/>
      <c r="K12" s="178"/>
      <c r="L12" s="14"/>
      <c r="M12" s="161"/>
    </row>
    <row r="13" spans="1:13" x14ac:dyDescent="0.35">
      <c r="A13" s="15"/>
      <c r="B13" s="263" t="s">
        <v>142</v>
      </c>
      <c r="C13" s="264"/>
      <c r="D13" s="13"/>
      <c r="E13" s="283"/>
      <c r="F13" s="283"/>
      <c r="G13" s="13"/>
      <c r="H13" s="265" t="s">
        <v>146</v>
      </c>
      <c r="I13" s="265"/>
      <c r="J13" s="13"/>
      <c r="K13" s="178"/>
      <c r="L13" s="14"/>
      <c r="M13" s="161"/>
    </row>
    <row r="14" spans="1:13" x14ac:dyDescent="0.35">
      <c r="A14" s="15"/>
      <c r="B14" s="263" t="s">
        <v>143</v>
      </c>
      <c r="C14" s="264"/>
      <c r="D14" s="13"/>
      <c r="E14" s="283"/>
      <c r="F14" s="283"/>
      <c r="G14" s="13"/>
      <c r="H14" s="265" t="s">
        <v>146</v>
      </c>
      <c r="I14" s="265"/>
      <c r="J14" s="13"/>
      <c r="K14" s="178"/>
      <c r="L14" s="14"/>
      <c r="M14" s="161"/>
    </row>
    <row r="15" spans="1:13" x14ac:dyDescent="0.35">
      <c r="A15" s="15"/>
      <c r="B15" s="263" t="s">
        <v>144</v>
      </c>
      <c r="C15" s="264"/>
      <c r="D15" s="13"/>
      <c r="E15" s="283"/>
      <c r="F15" s="283"/>
      <c r="G15" s="13"/>
      <c r="H15" s="265" t="s">
        <v>146</v>
      </c>
      <c r="I15" s="265"/>
      <c r="J15" s="13"/>
      <c r="K15" s="178"/>
      <c r="L15" s="14"/>
      <c r="M15" s="161"/>
    </row>
    <row r="16" spans="1:13" x14ac:dyDescent="0.35">
      <c r="A16" s="15"/>
      <c r="B16" s="265" t="s">
        <v>145</v>
      </c>
      <c r="C16" s="265"/>
      <c r="D16" s="13"/>
      <c r="E16" s="283"/>
      <c r="F16" s="283"/>
      <c r="G16" s="13"/>
      <c r="H16" s="265" t="s">
        <v>146</v>
      </c>
      <c r="I16" s="265"/>
      <c r="J16" s="13"/>
      <c r="K16" s="178"/>
      <c r="L16" s="14"/>
      <c r="M16" s="161"/>
    </row>
    <row r="17" spans="1:13" x14ac:dyDescent="0.35">
      <c r="A17" s="15"/>
      <c r="B17" s="13"/>
      <c r="C17" s="13"/>
      <c r="D17" s="13"/>
      <c r="E17" s="13"/>
      <c r="F17" s="13"/>
      <c r="G17" s="13"/>
      <c r="H17" s="13"/>
      <c r="I17" s="13"/>
      <c r="J17" s="13"/>
      <c r="K17" s="13"/>
      <c r="L17" s="14"/>
      <c r="M17" s="161"/>
    </row>
    <row r="18" spans="1:13" x14ac:dyDescent="0.35">
      <c r="A18" s="15"/>
      <c r="B18" s="265" t="s">
        <v>160</v>
      </c>
      <c r="C18" s="265"/>
      <c r="D18" s="13"/>
      <c r="E18" s="285"/>
      <c r="F18" s="287"/>
      <c r="G18" s="13"/>
      <c r="H18" s="13"/>
      <c r="I18" s="13"/>
      <c r="J18" s="13"/>
      <c r="K18" s="13"/>
      <c r="L18" s="14"/>
      <c r="M18" s="161"/>
    </row>
    <row r="19" spans="1:13" x14ac:dyDescent="0.35">
      <c r="A19" s="15"/>
      <c r="B19" s="13"/>
      <c r="C19" s="13"/>
      <c r="D19" s="13"/>
      <c r="E19" s="13"/>
      <c r="F19" s="13"/>
      <c r="G19" s="13"/>
      <c r="H19" s="13"/>
      <c r="I19" s="13"/>
      <c r="J19" s="13"/>
      <c r="K19" s="13"/>
      <c r="L19" s="14"/>
      <c r="M19" s="161"/>
    </row>
    <row r="20" spans="1:13" x14ac:dyDescent="0.35">
      <c r="A20" s="15"/>
      <c r="B20" s="265" t="s">
        <v>152</v>
      </c>
      <c r="C20" s="265"/>
      <c r="D20" s="13"/>
      <c r="E20" s="283"/>
      <c r="F20" s="283"/>
      <c r="G20" s="283"/>
      <c r="H20" s="283"/>
      <c r="I20" s="283"/>
      <c r="J20" s="32"/>
      <c r="K20" s="13"/>
      <c r="L20" s="14"/>
      <c r="M20" s="161"/>
    </row>
    <row r="21" spans="1:13" x14ac:dyDescent="0.35">
      <c r="A21" s="15"/>
      <c r="B21" s="265" t="s">
        <v>153</v>
      </c>
      <c r="C21" s="265"/>
      <c r="D21" s="13"/>
      <c r="E21" s="283"/>
      <c r="F21" s="283"/>
      <c r="G21" s="283"/>
      <c r="H21" s="283"/>
      <c r="I21" s="283"/>
      <c r="J21" s="32"/>
      <c r="K21" s="13"/>
      <c r="L21" s="14"/>
      <c r="M21" s="161"/>
    </row>
    <row r="22" spans="1:13" ht="15" thickBot="1" x14ac:dyDescent="0.4">
      <c r="A22" s="280"/>
      <c r="B22" s="281"/>
      <c r="C22" s="281"/>
      <c r="D22" s="281"/>
      <c r="E22" s="281"/>
      <c r="F22" s="281"/>
      <c r="G22" s="281"/>
      <c r="H22" s="281"/>
      <c r="I22" s="281"/>
      <c r="J22" s="281"/>
      <c r="K22" s="281"/>
      <c r="L22" s="282"/>
      <c r="M22" s="161"/>
    </row>
    <row r="23" spans="1:13" x14ac:dyDescent="0.35">
      <c r="A23" s="260"/>
      <c r="B23" s="261"/>
      <c r="C23" s="261"/>
      <c r="D23" s="261"/>
      <c r="E23" s="261"/>
      <c r="F23" s="261"/>
      <c r="G23" s="261"/>
      <c r="H23" s="261"/>
      <c r="I23" s="261"/>
      <c r="J23" s="261"/>
      <c r="K23" s="261"/>
      <c r="L23" s="262"/>
      <c r="M23" s="161"/>
    </row>
    <row r="24" spans="1:13" ht="19.5" customHeight="1" x14ac:dyDescent="0.35">
      <c r="A24" s="15"/>
      <c r="B24" s="274" t="s">
        <v>200</v>
      </c>
      <c r="C24" s="274"/>
      <c r="D24" s="274"/>
      <c r="E24" s="274"/>
      <c r="F24" s="274"/>
      <c r="G24" s="274"/>
      <c r="H24" s="274"/>
      <c r="I24" s="274"/>
      <c r="J24" s="274"/>
      <c r="K24" s="274"/>
      <c r="L24" s="14"/>
      <c r="M24" s="161"/>
    </row>
    <row r="25" spans="1:13" x14ac:dyDescent="0.35">
      <c r="A25" s="275"/>
      <c r="B25" s="208"/>
      <c r="C25" s="208"/>
      <c r="D25" s="208"/>
      <c r="E25" s="208"/>
      <c r="F25" s="208"/>
      <c r="G25" s="208"/>
      <c r="H25" s="208"/>
      <c r="I25" s="208"/>
      <c r="J25" s="208"/>
      <c r="K25" s="208"/>
      <c r="L25" s="276"/>
      <c r="M25" s="161"/>
    </row>
    <row r="26" spans="1:13" x14ac:dyDescent="0.35">
      <c r="A26" s="15"/>
      <c r="B26" s="208"/>
      <c r="C26" s="208"/>
      <c r="D26" s="208"/>
      <c r="E26" s="265" t="s">
        <v>149</v>
      </c>
      <c r="F26" s="265"/>
      <c r="G26" s="265" t="s">
        <v>151</v>
      </c>
      <c r="H26" s="265"/>
      <c r="I26" s="265" t="s">
        <v>150</v>
      </c>
      <c r="J26" s="265"/>
      <c r="K26" s="265"/>
      <c r="L26" s="14"/>
      <c r="M26" s="161"/>
    </row>
    <row r="27" spans="1:13" x14ac:dyDescent="0.35">
      <c r="A27" s="15"/>
      <c r="B27" s="265" t="s">
        <v>393</v>
      </c>
      <c r="C27" s="265"/>
      <c r="D27" s="265"/>
      <c r="E27" s="283"/>
      <c r="F27" s="283"/>
      <c r="G27" s="284"/>
      <c r="H27" s="284"/>
      <c r="I27" s="290"/>
      <c r="J27" s="283"/>
      <c r="K27" s="283"/>
      <c r="L27" s="14"/>
      <c r="M27" s="161"/>
    </row>
    <row r="28" spans="1:13" x14ac:dyDescent="0.35">
      <c r="A28" s="15"/>
      <c r="B28" s="265" t="s">
        <v>147</v>
      </c>
      <c r="C28" s="265"/>
      <c r="D28" s="265"/>
      <c r="E28" s="283"/>
      <c r="F28" s="283"/>
      <c r="G28" s="284"/>
      <c r="H28" s="284"/>
      <c r="I28" s="283"/>
      <c r="J28" s="283"/>
      <c r="K28" s="283"/>
      <c r="L28" s="14"/>
      <c r="M28" s="161"/>
    </row>
    <row r="29" spans="1:13" x14ac:dyDescent="0.35">
      <c r="A29" s="15"/>
      <c r="B29" s="265" t="s">
        <v>344</v>
      </c>
      <c r="C29" s="265"/>
      <c r="D29" s="265"/>
      <c r="E29" s="283"/>
      <c r="F29" s="283"/>
      <c r="G29" s="284"/>
      <c r="H29" s="284"/>
      <c r="I29" s="283"/>
      <c r="J29" s="283"/>
      <c r="K29" s="283"/>
      <c r="L29" s="14"/>
      <c r="M29" s="161"/>
    </row>
    <row r="30" spans="1:13" x14ac:dyDescent="0.35">
      <c r="A30" s="15"/>
      <c r="B30" s="265" t="s">
        <v>345</v>
      </c>
      <c r="C30" s="265"/>
      <c r="D30" s="265"/>
      <c r="E30" s="283"/>
      <c r="F30" s="283"/>
      <c r="G30" s="284"/>
      <c r="H30" s="284"/>
      <c r="I30" s="283"/>
      <c r="J30" s="283"/>
      <c r="K30" s="283"/>
      <c r="L30" s="14"/>
      <c r="M30" s="161"/>
    </row>
    <row r="31" spans="1:13" x14ac:dyDescent="0.35">
      <c r="A31" s="15"/>
      <c r="B31" s="289" t="s">
        <v>329</v>
      </c>
      <c r="C31" s="289"/>
      <c r="D31" s="289"/>
      <c r="E31" s="289"/>
      <c r="F31" s="289"/>
      <c r="G31" s="289"/>
      <c r="H31" s="289"/>
      <c r="I31" s="289"/>
      <c r="J31" s="289"/>
      <c r="K31" s="289"/>
      <c r="L31" s="14"/>
      <c r="M31" s="161"/>
    </row>
    <row r="32" spans="1:13" x14ac:dyDescent="0.35">
      <c r="A32" s="15"/>
      <c r="B32" s="265" t="s">
        <v>346</v>
      </c>
      <c r="C32" s="265"/>
      <c r="D32" s="265"/>
      <c r="E32" s="265" t="s">
        <v>149</v>
      </c>
      <c r="F32" s="265"/>
      <c r="G32" s="265" t="s">
        <v>151</v>
      </c>
      <c r="H32" s="265"/>
      <c r="I32" s="265" t="s">
        <v>150</v>
      </c>
      <c r="J32" s="265"/>
      <c r="K32" s="265"/>
      <c r="L32" s="14"/>
      <c r="M32" s="161"/>
    </row>
    <row r="33" spans="1:15" x14ac:dyDescent="0.35">
      <c r="A33" s="15"/>
      <c r="B33" s="288"/>
      <c r="C33" s="288"/>
      <c r="D33" s="288"/>
      <c r="E33" s="283"/>
      <c r="F33" s="283"/>
      <c r="G33" s="284"/>
      <c r="H33" s="284"/>
      <c r="I33" s="283"/>
      <c r="J33" s="283"/>
      <c r="K33" s="283"/>
      <c r="L33" s="14"/>
      <c r="M33" s="161"/>
    </row>
    <row r="34" spans="1:15" x14ac:dyDescent="0.35">
      <c r="A34" s="15"/>
      <c r="B34" s="288"/>
      <c r="C34" s="288"/>
      <c r="D34" s="288"/>
      <c r="E34" s="283"/>
      <c r="F34" s="283"/>
      <c r="G34" s="284"/>
      <c r="H34" s="284"/>
      <c r="I34" s="283"/>
      <c r="J34" s="283"/>
      <c r="K34" s="283"/>
      <c r="L34" s="14"/>
      <c r="M34" s="161"/>
    </row>
    <row r="35" spans="1:15" x14ac:dyDescent="0.35">
      <c r="A35" s="15"/>
      <c r="B35" s="288"/>
      <c r="C35" s="288"/>
      <c r="D35" s="288"/>
      <c r="E35" s="283"/>
      <c r="F35" s="283"/>
      <c r="G35" s="284"/>
      <c r="H35" s="284"/>
      <c r="I35" s="283"/>
      <c r="J35" s="283"/>
      <c r="K35" s="283"/>
      <c r="L35" s="14"/>
      <c r="M35" s="161"/>
    </row>
    <row r="36" spans="1:15" x14ac:dyDescent="0.35">
      <c r="A36" s="15"/>
      <c r="B36" s="288"/>
      <c r="C36" s="288"/>
      <c r="D36" s="288"/>
      <c r="E36" s="283"/>
      <c r="F36" s="283"/>
      <c r="G36" s="284"/>
      <c r="H36" s="284"/>
      <c r="I36" s="283"/>
      <c r="J36" s="283"/>
      <c r="K36" s="283"/>
      <c r="L36" s="14"/>
      <c r="M36" s="161"/>
    </row>
    <row r="37" spans="1:15" x14ac:dyDescent="0.35">
      <c r="A37" s="15"/>
      <c r="B37" s="288"/>
      <c r="C37" s="288"/>
      <c r="D37" s="288"/>
      <c r="E37" s="283"/>
      <c r="F37" s="283"/>
      <c r="G37" s="284"/>
      <c r="H37" s="284"/>
      <c r="I37" s="283"/>
      <c r="J37" s="283"/>
      <c r="K37" s="283"/>
      <c r="L37" s="14"/>
      <c r="M37" s="161"/>
    </row>
    <row r="38" spans="1:15" x14ac:dyDescent="0.35">
      <c r="A38" s="15"/>
      <c r="B38" s="288"/>
      <c r="C38" s="288"/>
      <c r="D38" s="288"/>
      <c r="E38" s="283"/>
      <c r="F38" s="283"/>
      <c r="G38" s="284"/>
      <c r="H38" s="284"/>
      <c r="I38" s="283"/>
      <c r="J38" s="283"/>
      <c r="K38" s="283"/>
      <c r="L38" s="14"/>
      <c r="M38" s="161"/>
    </row>
    <row r="39" spans="1:15" x14ac:dyDescent="0.35">
      <c r="A39" s="59"/>
      <c r="B39" s="288"/>
      <c r="C39" s="288"/>
      <c r="D39" s="288"/>
      <c r="E39" s="283"/>
      <c r="F39" s="283"/>
      <c r="G39" s="284"/>
      <c r="H39" s="284"/>
      <c r="I39" s="283"/>
      <c r="J39" s="283"/>
      <c r="K39" s="283"/>
      <c r="L39" s="85"/>
      <c r="M39" s="161"/>
    </row>
    <row r="40" spans="1:15" ht="15" thickBot="1" x14ac:dyDescent="0.4">
      <c r="A40" s="275"/>
      <c r="B40" s="208"/>
      <c r="C40" s="208"/>
      <c r="D40" s="208"/>
      <c r="E40" s="208"/>
      <c r="F40" s="208"/>
      <c r="G40" s="208"/>
      <c r="H40" s="208"/>
      <c r="I40" s="208"/>
      <c r="J40" s="208"/>
      <c r="K40" s="208"/>
      <c r="L40" s="276"/>
      <c r="M40" s="161"/>
    </row>
    <row r="41" spans="1:15" x14ac:dyDescent="0.35">
      <c r="A41" s="260"/>
      <c r="B41" s="261"/>
      <c r="C41" s="261"/>
      <c r="D41" s="261"/>
      <c r="E41" s="261"/>
      <c r="F41" s="261"/>
      <c r="G41" s="261"/>
      <c r="H41" s="261"/>
      <c r="I41" s="261"/>
      <c r="J41" s="261"/>
      <c r="K41" s="261"/>
      <c r="L41" s="262"/>
      <c r="M41" s="161"/>
    </row>
    <row r="42" spans="1:15" ht="18.5" x14ac:dyDescent="0.35">
      <c r="A42" s="15"/>
      <c r="B42" s="274" t="s">
        <v>397</v>
      </c>
      <c r="C42" s="274"/>
      <c r="D42" s="274"/>
      <c r="E42" s="274"/>
      <c r="F42" s="274"/>
      <c r="G42" s="274"/>
      <c r="H42" s="274"/>
      <c r="I42" s="274"/>
      <c r="J42" s="274"/>
      <c r="K42" s="274"/>
      <c r="L42" s="14"/>
      <c r="M42" s="161"/>
    </row>
    <row r="43" spans="1:15" x14ac:dyDescent="0.35">
      <c r="A43" s="275"/>
      <c r="B43" s="208"/>
      <c r="C43" s="208"/>
      <c r="D43" s="208"/>
      <c r="E43" s="208"/>
      <c r="F43" s="208"/>
      <c r="G43" s="208"/>
      <c r="H43" s="208"/>
      <c r="I43" s="208"/>
      <c r="J43" s="208"/>
      <c r="K43" s="208"/>
      <c r="L43" s="276"/>
      <c r="M43" s="161"/>
    </row>
    <row r="44" spans="1:15" ht="36.75" customHeight="1" x14ac:dyDescent="0.35">
      <c r="A44" s="15"/>
      <c r="B44" s="269" t="s">
        <v>394</v>
      </c>
      <c r="C44" s="269"/>
      <c r="D44" s="269"/>
      <c r="E44" s="285"/>
      <c r="F44" s="286"/>
      <c r="G44" s="286"/>
      <c r="H44" s="286"/>
      <c r="I44" s="286"/>
      <c r="J44" s="286"/>
      <c r="K44" s="287"/>
      <c r="L44" s="14"/>
      <c r="M44" s="161"/>
    </row>
    <row r="45" spans="1:15" ht="36.75" customHeight="1" x14ac:dyDescent="0.35">
      <c r="A45" s="15"/>
      <c r="B45" s="269" t="s">
        <v>395</v>
      </c>
      <c r="C45" s="269"/>
      <c r="D45" s="269"/>
      <c r="E45" s="285"/>
      <c r="F45" s="286"/>
      <c r="G45" s="286"/>
      <c r="H45" s="286"/>
      <c r="I45" s="286"/>
      <c r="J45" s="286"/>
      <c r="K45" s="287"/>
      <c r="L45" s="14"/>
      <c r="M45" s="161"/>
      <c r="N45" s="175"/>
      <c r="O45" s="175"/>
    </row>
    <row r="46" spans="1:15" ht="36.75" customHeight="1" x14ac:dyDescent="0.35">
      <c r="A46" s="15"/>
      <c r="B46" s="269" t="s">
        <v>396</v>
      </c>
      <c r="C46" s="269"/>
      <c r="D46" s="269"/>
      <c r="E46" s="285"/>
      <c r="F46" s="286"/>
      <c r="G46" s="286"/>
      <c r="H46" s="286"/>
      <c r="I46" s="286"/>
      <c r="J46" s="286"/>
      <c r="K46" s="287"/>
      <c r="L46" s="14"/>
      <c r="M46" s="161"/>
      <c r="N46" s="175"/>
      <c r="O46" s="175"/>
    </row>
    <row r="47" spans="1:15" ht="36.75" customHeight="1" x14ac:dyDescent="0.35">
      <c r="A47" s="15"/>
      <c r="B47" s="269" t="s">
        <v>415</v>
      </c>
      <c r="C47" s="269"/>
      <c r="D47" s="269"/>
      <c r="E47" s="285"/>
      <c r="F47" s="286"/>
      <c r="G47" s="286"/>
      <c r="H47" s="286"/>
      <c r="I47" s="286"/>
      <c r="J47" s="286"/>
      <c r="K47" s="287"/>
      <c r="L47" s="14"/>
      <c r="M47" s="161"/>
      <c r="N47" s="175"/>
      <c r="O47" s="175"/>
    </row>
    <row r="48" spans="1:15" ht="15" thickBot="1" x14ac:dyDescent="0.4">
      <c r="A48" s="275"/>
      <c r="B48" s="208"/>
      <c r="C48" s="208"/>
      <c r="D48" s="208"/>
      <c r="E48" s="208"/>
      <c r="F48" s="208"/>
      <c r="G48" s="208"/>
      <c r="H48" s="208"/>
      <c r="I48" s="208"/>
      <c r="J48" s="208"/>
      <c r="K48" s="208"/>
      <c r="L48" s="276"/>
      <c r="M48" s="161"/>
    </row>
    <row r="49" spans="1:13" x14ac:dyDescent="0.35">
      <c r="A49" s="260"/>
      <c r="B49" s="261"/>
      <c r="C49" s="261"/>
      <c r="D49" s="261"/>
      <c r="E49" s="261"/>
      <c r="F49" s="261"/>
      <c r="G49" s="261"/>
      <c r="H49" s="261"/>
      <c r="I49" s="261"/>
      <c r="J49" s="261"/>
      <c r="K49" s="261"/>
      <c r="L49" s="262"/>
      <c r="M49" s="161"/>
    </row>
    <row r="50" spans="1:13" ht="18.5" x14ac:dyDescent="0.35">
      <c r="A50" s="15"/>
      <c r="B50" s="274" t="s">
        <v>465</v>
      </c>
      <c r="C50" s="274"/>
      <c r="D50" s="274"/>
      <c r="E50" s="274"/>
      <c r="F50" s="274"/>
      <c r="G50" s="274"/>
      <c r="H50" s="274"/>
      <c r="I50" s="274"/>
      <c r="J50" s="274"/>
      <c r="K50" s="274"/>
      <c r="L50" s="14"/>
      <c r="M50" s="161"/>
    </row>
    <row r="51" spans="1:13" x14ac:dyDescent="0.35">
      <c r="A51" s="275"/>
      <c r="B51" s="208"/>
      <c r="C51" s="208"/>
      <c r="D51" s="208"/>
      <c r="E51" s="208"/>
      <c r="F51" s="208"/>
      <c r="G51" s="208"/>
      <c r="H51" s="208"/>
      <c r="I51" s="208"/>
      <c r="J51" s="208"/>
      <c r="K51" s="208"/>
      <c r="L51" s="276"/>
      <c r="M51" s="161"/>
    </row>
    <row r="52" spans="1:13" x14ac:dyDescent="0.35">
      <c r="A52" s="15"/>
      <c r="B52" s="208"/>
      <c r="C52" s="208"/>
      <c r="D52" s="208"/>
      <c r="E52" s="208"/>
      <c r="F52" s="271" t="s">
        <v>351</v>
      </c>
      <c r="G52" s="271"/>
      <c r="H52" s="7" t="s">
        <v>154</v>
      </c>
      <c r="I52" s="271" t="s">
        <v>155</v>
      </c>
      <c r="J52" s="271"/>
      <c r="K52" s="7" t="s">
        <v>156</v>
      </c>
      <c r="L52" s="14"/>
      <c r="M52" s="161"/>
    </row>
    <row r="53" spans="1:13" x14ac:dyDescent="0.35">
      <c r="A53" s="15"/>
      <c r="B53" s="257" t="s">
        <v>157</v>
      </c>
      <c r="C53" s="257"/>
      <c r="D53" s="257"/>
      <c r="E53" s="257"/>
      <c r="F53" s="255"/>
      <c r="G53" s="256"/>
      <c r="H53" s="67"/>
      <c r="I53" s="255"/>
      <c r="J53" s="256"/>
      <c r="K53" s="67"/>
      <c r="L53" s="14"/>
      <c r="M53" s="161"/>
    </row>
    <row r="54" spans="1:13" ht="10.5" customHeight="1" x14ac:dyDescent="0.35">
      <c r="A54" s="15"/>
      <c r="B54" s="270"/>
      <c r="C54" s="270"/>
      <c r="D54" s="270"/>
      <c r="E54" s="270"/>
      <c r="F54" s="270"/>
      <c r="G54" s="270"/>
      <c r="H54" s="270"/>
      <c r="I54" s="270"/>
      <c r="J54" s="270"/>
      <c r="K54" s="270"/>
      <c r="L54" s="14"/>
      <c r="M54" s="161"/>
    </row>
    <row r="55" spans="1:13" x14ac:dyDescent="0.35">
      <c r="A55" s="15"/>
      <c r="B55" s="257" t="s">
        <v>479</v>
      </c>
      <c r="C55" s="257"/>
      <c r="D55" s="257"/>
      <c r="E55" s="257"/>
      <c r="F55" s="255"/>
      <c r="G55" s="256"/>
      <c r="H55" s="67"/>
      <c r="I55" s="255"/>
      <c r="J55" s="256"/>
      <c r="K55" s="67"/>
      <c r="L55" s="14"/>
      <c r="M55" s="161"/>
    </row>
    <row r="56" spans="1:13" x14ac:dyDescent="0.35">
      <c r="A56" s="15"/>
      <c r="B56" s="252" t="s">
        <v>480</v>
      </c>
      <c r="C56" s="253"/>
      <c r="D56" s="253"/>
      <c r="E56" s="254"/>
      <c r="F56" s="255"/>
      <c r="G56" s="256"/>
      <c r="H56" s="67"/>
      <c r="I56" s="255"/>
      <c r="J56" s="256"/>
      <c r="K56" s="67"/>
      <c r="L56" s="14"/>
      <c r="M56" s="161"/>
    </row>
    <row r="57" spans="1:13" x14ac:dyDescent="0.35">
      <c r="A57" s="15"/>
      <c r="B57" s="245" t="s">
        <v>491</v>
      </c>
      <c r="C57" s="246"/>
      <c r="D57" s="246"/>
      <c r="E57" s="247"/>
      <c r="F57" s="250">
        <f>F55+F56</f>
        <v>0</v>
      </c>
      <c r="G57" s="251"/>
      <c r="H57" s="197">
        <f>H55+H56</f>
        <v>0</v>
      </c>
      <c r="I57" s="250">
        <f>I55+I56</f>
        <v>0</v>
      </c>
      <c r="J57" s="251"/>
      <c r="K57" s="197">
        <f>K55+K56</f>
        <v>0</v>
      </c>
      <c r="L57" s="14"/>
      <c r="M57" s="161"/>
    </row>
    <row r="58" spans="1:13" x14ac:dyDescent="0.35">
      <c r="A58" s="15"/>
      <c r="B58" s="257" t="s">
        <v>481</v>
      </c>
      <c r="C58" s="257"/>
      <c r="D58" s="257"/>
      <c r="E58" s="257"/>
      <c r="F58" s="255"/>
      <c r="G58" s="256"/>
      <c r="H58" s="67"/>
      <c r="I58" s="255"/>
      <c r="J58" s="256"/>
      <c r="K58" s="67"/>
      <c r="L58" s="14"/>
      <c r="M58" s="161"/>
    </row>
    <row r="59" spans="1:13" x14ac:dyDescent="0.35">
      <c r="A59" s="15"/>
      <c r="B59" s="252" t="s">
        <v>482</v>
      </c>
      <c r="C59" s="253"/>
      <c r="D59" s="253"/>
      <c r="E59" s="254"/>
      <c r="F59" s="255"/>
      <c r="G59" s="256"/>
      <c r="H59" s="67"/>
      <c r="I59" s="255"/>
      <c r="J59" s="256"/>
      <c r="K59" s="67"/>
      <c r="L59" s="14"/>
      <c r="M59" s="161"/>
    </row>
    <row r="60" spans="1:13" x14ac:dyDescent="0.35">
      <c r="A60" s="15"/>
      <c r="B60" s="245" t="s">
        <v>490</v>
      </c>
      <c r="C60" s="246"/>
      <c r="D60" s="246"/>
      <c r="E60" s="247"/>
      <c r="F60" s="250">
        <f>F58+F59</f>
        <v>0</v>
      </c>
      <c r="G60" s="251"/>
      <c r="H60" s="197">
        <f>H58+H59</f>
        <v>0</v>
      </c>
      <c r="I60" s="250">
        <f>I58+I59</f>
        <v>0</v>
      </c>
      <c r="J60" s="251"/>
      <c r="K60" s="197">
        <f>K58+K59</f>
        <v>0</v>
      </c>
      <c r="L60" s="14"/>
      <c r="M60" s="161"/>
    </row>
    <row r="61" spans="1:13" x14ac:dyDescent="0.35">
      <c r="A61" s="15"/>
      <c r="B61" s="257" t="s">
        <v>483</v>
      </c>
      <c r="C61" s="257"/>
      <c r="D61" s="257"/>
      <c r="E61" s="257"/>
      <c r="F61" s="255"/>
      <c r="G61" s="256"/>
      <c r="H61" s="67"/>
      <c r="I61" s="255"/>
      <c r="J61" s="256"/>
      <c r="K61" s="67"/>
      <c r="L61" s="14"/>
      <c r="M61" s="161"/>
    </row>
    <row r="62" spans="1:13" x14ac:dyDescent="0.35">
      <c r="A62" s="15"/>
      <c r="B62" s="252" t="s">
        <v>484</v>
      </c>
      <c r="C62" s="253"/>
      <c r="D62" s="253"/>
      <c r="E62" s="254"/>
      <c r="F62" s="255"/>
      <c r="G62" s="256"/>
      <c r="H62" s="67"/>
      <c r="I62" s="255"/>
      <c r="J62" s="256"/>
      <c r="K62" s="67"/>
      <c r="L62" s="14"/>
      <c r="M62" s="161"/>
    </row>
    <row r="63" spans="1:13" x14ac:dyDescent="0.35">
      <c r="A63" s="15"/>
      <c r="B63" s="245" t="s">
        <v>489</v>
      </c>
      <c r="C63" s="246"/>
      <c r="D63" s="246"/>
      <c r="E63" s="247"/>
      <c r="F63" s="250">
        <f>F61+F62</f>
        <v>0</v>
      </c>
      <c r="G63" s="251"/>
      <c r="H63" s="197">
        <f>H61+H62</f>
        <v>0</v>
      </c>
      <c r="I63" s="250">
        <f>I61+I62</f>
        <v>0</v>
      </c>
      <c r="J63" s="251"/>
      <c r="K63" s="197">
        <f>K61+K62</f>
        <v>0</v>
      </c>
      <c r="L63" s="14"/>
      <c r="M63" s="161"/>
    </row>
    <row r="64" spans="1:13" x14ac:dyDescent="0.35">
      <c r="A64" s="15"/>
      <c r="B64" s="257" t="s">
        <v>485</v>
      </c>
      <c r="C64" s="257"/>
      <c r="D64" s="257"/>
      <c r="E64" s="257"/>
      <c r="F64" s="255"/>
      <c r="G64" s="256"/>
      <c r="H64" s="67"/>
      <c r="I64" s="255"/>
      <c r="J64" s="256"/>
      <c r="K64" s="67"/>
      <c r="L64" s="14"/>
      <c r="M64" s="161"/>
    </row>
    <row r="65" spans="1:13" x14ac:dyDescent="0.35">
      <c r="A65" s="15"/>
      <c r="B65" s="252" t="s">
        <v>486</v>
      </c>
      <c r="C65" s="253"/>
      <c r="D65" s="253"/>
      <c r="E65" s="254"/>
      <c r="F65" s="255"/>
      <c r="G65" s="256"/>
      <c r="H65" s="67"/>
      <c r="I65" s="255"/>
      <c r="J65" s="256"/>
      <c r="K65" s="67"/>
      <c r="L65" s="14"/>
      <c r="M65" s="161"/>
    </row>
    <row r="66" spans="1:13" x14ac:dyDescent="0.35">
      <c r="A66" s="15"/>
      <c r="B66" s="245" t="s">
        <v>488</v>
      </c>
      <c r="C66" s="246"/>
      <c r="D66" s="246"/>
      <c r="E66" s="247"/>
      <c r="F66" s="250">
        <f>F64+F65</f>
        <v>0</v>
      </c>
      <c r="G66" s="251"/>
      <c r="H66" s="197">
        <f>H64+H65</f>
        <v>0</v>
      </c>
      <c r="I66" s="250">
        <f>I64+I65</f>
        <v>0</v>
      </c>
      <c r="J66" s="251"/>
      <c r="K66" s="197">
        <f>K64+K65</f>
        <v>0</v>
      </c>
      <c r="L66" s="14"/>
      <c r="M66" s="161"/>
    </row>
    <row r="67" spans="1:13" x14ac:dyDescent="0.35">
      <c r="A67" s="15"/>
      <c r="B67" s="257" t="s">
        <v>468</v>
      </c>
      <c r="C67" s="257"/>
      <c r="D67" s="257"/>
      <c r="E67" s="257"/>
      <c r="F67" s="255"/>
      <c r="G67" s="256"/>
      <c r="H67" s="67"/>
      <c r="I67" s="255"/>
      <c r="J67" s="256"/>
      <c r="K67" s="67"/>
      <c r="L67" s="14"/>
      <c r="M67" s="161"/>
    </row>
    <row r="68" spans="1:13" x14ac:dyDescent="0.35">
      <c r="A68" s="15"/>
      <c r="B68" s="252" t="s">
        <v>487</v>
      </c>
      <c r="C68" s="253"/>
      <c r="D68" s="253"/>
      <c r="E68" s="254"/>
      <c r="F68" s="255"/>
      <c r="G68" s="256"/>
      <c r="H68" s="67"/>
      <c r="I68" s="255"/>
      <c r="J68" s="256"/>
      <c r="K68" s="67"/>
      <c r="L68" s="14"/>
      <c r="M68" s="161"/>
    </row>
    <row r="69" spans="1:13" x14ac:dyDescent="0.35">
      <c r="A69" s="15"/>
      <c r="B69" s="245" t="s">
        <v>492</v>
      </c>
      <c r="C69" s="246"/>
      <c r="D69" s="246"/>
      <c r="E69" s="247"/>
      <c r="F69" s="250">
        <f>F67+F68</f>
        <v>0</v>
      </c>
      <c r="G69" s="251"/>
      <c r="H69" s="197">
        <f>H67+H68</f>
        <v>0</v>
      </c>
      <c r="I69" s="250">
        <f>I67+I68</f>
        <v>0</v>
      </c>
      <c r="J69" s="251"/>
      <c r="K69" s="197">
        <f>K67+K68</f>
        <v>0</v>
      </c>
      <c r="L69" s="14"/>
      <c r="M69" s="161"/>
    </row>
    <row r="70" spans="1:13" x14ac:dyDescent="0.35">
      <c r="A70" s="15"/>
      <c r="B70" s="198"/>
      <c r="C70" s="199"/>
      <c r="D70" s="199"/>
      <c r="E70" s="200"/>
      <c r="F70" s="195"/>
      <c r="G70" s="196"/>
      <c r="H70" s="67"/>
      <c r="I70" s="195"/>
      <c r="J70" s="196"/>
      <c r="K70" s="67"/>
      <c r="L70" s="14"/>
      <c r="M70" s="161"/>
    </row>
    <row r="71" spans="1:13" x14ac:dyDescent="0.35">
      <c r="A71" s="15"/>
      <c r="B71" s="245" t="s">
        <v>469</v>
      </c>
      <c r="C71" s="246"/>
      <c r="D71" s="246"/>
      <c r="E71" s="247"/>
      <c r="F71" s="250">
        <f>F55+F58+F61+F64+F67</f>
        <v>0</v>
      </c>
      <c r="G71" s="251"/>
      <c r="H71" s="197">
        <f>H55+H58+H61+H64+H67</f>
        <v>0</v>
      </c>
      <c r="I71" s="250">
        <f>I55+I58+I61+I64+I67</f>
        <v>0</v>
      </c>
      <c r="J71" s="251"/>
      <c r="K71" s="197">
        <f>K55+K58+K61+K64+K67</f>
        <v>0</v>
      </c>
      <c r="L71" s="14"/>
      <c r="M71" s="161"/>
    </row>
    <row r="72" spans="1:13" x14ac:dyDescent="0.35">
      <c r="A72" s="15"/>
      <c r="B72" s="245" t="s">
        <v>470</v>
      </c>
      <c r="C72" s="246"/>
      <c r="D72" s="246"/>
      <c r="E72" s="247"/>
      <c r="F72" s="250">
        <f>F56+F59+F62+F65+F68</f>
        <v>0</v>
      </c>
      <c r="G72" s="251"/>
      <c r="H72" s="197">
        <f>H56+H59+H62+H65+H68</f>
        <v>0</v>
      </c>
      <c r="I72" s="250">
        <f>I56+I59+I62+I65+I68</f>
        <v>0</v>
      </c>
      <c r="J72" s="251"/>
      <c r="K72" s="197">
        <f>K56+K59+K62+K65+K68</f>
        <v>0</v>
      </c>
      <c r="L72" s="14"/>
      <c r="M72" s="161"/>
    </row>
    <row r="73" spans="1:13" x14ac:dyDescent="0.35">
      <c r="A73" s="15"/>
      <c r="B73" s="245" t="s">
        <v>471</v>
      </c>
      <c r="C73" s="246"/>
      <c r="D73" s="246"/>
      <c r="E73" s="247"/>
      <c r="F73" s="248">
        <f>F71+F72</f>
        <v>0</v>
      </c>
      <c r="G73" s="249"/>
      <c r="H73" s="201">
        <f>H71+H72</f>
        <v>0</v>
      </c>
      <c r="I73" s="248">
        <f>I71+I72</f>
        <v>0</v>
      </c>
      <c r="J73" s="249"/>
      <c r="K73" s="201">
        <f>K71+K72</f>
        <v>0</v>
      </c>
      <c r="L73" s="14"/>
      <c r="M73" s="161"/>
    </row>
    <row r="74" spans="1:13" ht="10.5" customHeight="1" x14ac:dyDescent="0.35">
      <c r="A74" s="15"/>
      <c r="B74" s="270"/>
      <c r="C74" s="270"/>
      <c r="D74" s="270"/>
      <c r="E74" s="270"/>
      <c r="F74" s="270"/>
      <c r="G74" s="270"/>
      <c r="H74" s="270"/>
      <c r="I74" s="270"/>
      <c r="J74" s="270"/>
      <c r="K74" s="270"/>
      <c r="L74" s="14"/>
      <c r="M74" s="161"/>
    </row>
    <row r="75" spans="1:13" x14ac:dyDescent="0.35">
      <c r="A75" s="15"/>
      <c r="B75" s="194" t="s">
        <v>158</v>
      </c>
      <c r="C75" s="194"/>
      <c r="D75" s="194"/>
      <c r="E75" s="194"/>
      <c r="F75" s="258" t="e">
        <f>(F73/F53)</f>
        <v>#DIV/0!</v>
      </c>
      <c r="G75" s="259"/>
      <c r="H75" s="8" t="e">
        <f>(H73/H53)</f>
        <v>#DIV/0!</v>
      </c>
      <c r="I75" s="258" t="e">
        <f>(I73/I53)</f>
        <v>#DIV/0!</v>
      </c>
      <c r="J75" s="259"/>
      <c r="K75" s="8" t="e">
        <f>(K73/K53)</f>
        <v>#DIV/0!</v>
      </c>
      <c r="L75" s="14"/>
      <c r="M75" s="161"/>
    </row>
    <row r="76" spans="1:13" x14ac:dyDescent="0.35">
      <c r="A76" s="15"/>
      <c r="B76" s="257" t="s">
        <v>159</v>
      </c>
      <c r="C76" s="257"/>
      <c r="D76" s="257"/>
      <c r="E76" s="257"/>
      <c r="F76" s="258" t="e">
        <f>(F73-H73)/H73</f>
        <v>#DIV/0!</v>
      </c>
      <c r="G76" s="259"/>
      <c r="H76" s="8" t="e">
        <f>(H73-I73)/I73</f>
        <v>#DIV/0!</v>
      </c>
      <c r="I76" s="258" t="e">
        <f>(I73-K73)/K73</f>
        <v>#DIV/0!</v>
      </c>
      <c r="J76" s="259"/>
      <c r="K76" s="8"/>
      <c r="L76" s="14"/>
      <c r="M76" s="161"/>
    </row>
    <row r="77" spans="1:13" ht="15" thickBot="1" x14ac:dyDescent="0.4">
      <c r="A77" s="16"/>
      <c r="B77" s="17"/>
      <c r="C77" s="17"/>
      <c r="D77" s="17"/>
      <c r="E77" s="17"/>
      <c r="F77" s="17"/>
      <c r="G77" s="17"/>
      <c r="H77" s="17"/>
      <c r="I77" s="17"/>
      <c r="J77" s="17"/>
      <c r="K77" s="17"/>
      <c r="L77" s="18"/>
      <c r="M77" s="161"/>
    </row>
    <row r="78" spans="1:13" x14ac:dyDescent="0.35">
      <c r="A78" s="15"/>
      <c r="B78" s="13"/>
      <c r="C78" s="13"/>
      <c r="D78" s="13"/>
      <c r="E78" s="13"/>
      <c r="F78" s="13"/>
      <c r="G78" s="13"/>
      <c r="H78" s="13"/>
      <c r="I78" s="13"/>
      <c r="J78" s="13"/>
      <c r="K78" s="13"/>
      <c r="L78" s="14"/>
      <c r="M78" s="161"/>
    </row>
    <row r="79" spans="1:13" ht="18.5" x14ac:dyDescent="0.35">
      <c r="A79" s="15"/>
      <c r="B79" s="274" t="s">
        <v>435</v>
      </c>
      <c r="C79" s="274"/>
      <c r="D79" s="274"/>
      <c r="E79" s="274"/>
      <c r="F79" s="274"/>
      <c r="G79" s="274"/>
      <c r="H79" s="274"/>
      <c r="I79" s="274"/>
      <c r="J79" s="274"/>
      <c r="K79" s="274"/>
      <c r="L79" s="14"/>
      <c r="M79" s="161"/>
    </row>
    <row r="80" spans="1:13" x14ac:dyDescent="0.35">
      <c r="A80" s="275"/>
      <c r="B80" s="208"/>
      <c r="C80" s="208"/>
      <c r="D80" s="208"/>
      <c r="E80" s="208"/>
      <c r="F80" s="208"/>
      <c r="G80" s="208"/>
      <c r="H80" s="208"/>
      <c r="I80" s="208"/>
      <c r="J80" s="208"/>
      <c r="K80" s="208"/>
      <c r="L80" s="276"/>
      <c r="M80" s="161"/>
    </row>
    <row r="81" spans="1:13" x14ac:dyDescent="0.35">
      <c r="A81" s="15"/>
      <c r="B81" s="272" t="s">
        <v>436</v>
      </c>
      <c r="C81" s="272"/>
      <c r="D81" s="272"/>
      <c r="E81" s="272"/>
      <c r="F81" s="9" t="s">
        <v>167</v>
      </c>
      <c r="G81" s="272" t="s">
        <v>404</v>
      </c>
      <c r="H81" s="272"/>
      <c r="I81" s="272"/>
      <c r="J81" s="272"/>
      <c r="K81" s="272"/>
      <c r="L81" s="14"/>
      <c r="M81" s="161"/>
    </row>
    <row r="82" spans="1:13" x14ac:dyDescent="0.35">
      <c r="A82" s="15"/>
      <c r="B82" s="272" t="s">
        <v>161</v>
      </c>
      <c r="C82" s="272"/>
      <c r="D82" s="272"/>
      <c r="E82" s="272"/>
      <c r="F82" s="68"/>
      <c r="G82" s="273"/>
      <c r="H82" s="273"/>
      <c r="I82" s="273"/>
      <c r="J82" s="273"/>
      <c r="K82" s="273"/>
      <c r="L82" s="14"/>
      <c r="M82" s="161"/>
    </row>
    <row r="83" spans="1:13" x14ac:dyDescent="0.35">
      <c r="A83" s="15"/>
      <c r="B83" s="272" t="s">
        <v>162</v>
      </c>
      <c r="C83" s="272"/>
      <c r="D83" s="272"/>
      <c r="E83" s="272"/>
      <c r="F83" s="68"/>
      <c r="G83" s="273"/>
      <c r="H83" s="273"/>
      <c r="I83" s="273"/>
      <c r="J83" s="273"/>
      <c r="K83" s="273"/>
      <c r="L83" s="14"/>
      <c r="M83" s="163"/>
    </row>
    <row r="84" spans="1:13" x14ac:dyDescent="0.35">
      <c r="A84" s="15"/>
      <c r="B84" s="272" t="s">
        <v>163</v>
      </c>
      <c r="C84" s="272"/>
      <c r="D84" s="272"/>
      <c r="E84" s="272"/>
      <c r="F84" s="68"/>
      <c r="G84" s="273"/>
      <c r="H84" s="273"/>
      <c r="I84" s="273"/>
      <c r="J84" s="273"/>
      <c r="K84" s="273"/>
      <c r="L84" s="14"/>
      <c r="M84" s="161"/>
    </row>
    <row r="85" spans="1:13" x14ac:dyDescent="0.35">
      <c r="A85" s="15"/>
      <c r="B85" s="272" t="s">
        <v>164</v>
      </c>
      <c r="C85" s="272"/>
      <c r="D85" s="272"/>
      <c r="E85" s="272"/>
      <c r="F85" s="68"/>
      <c r="G85" s="273"/>
      <c r="H85" s="273"/>
      <c r="I85" s="273"/>
      <c r="J85" s="273"/>
      <c r="K85" s="273"/>
      <c r="L85" s="14"/>
      <c r="M85" s="161"/>
    </row>
    <row r="86" spans="1:13" x14ac:dyDescent="0.35">
      <c r="A86" s="15"/>
      <c r="B86" s="272" t="s">
        <v>165</v>
      </c>
      <c r="C86" s="272"/>
      <c r="D86" s="272"/>
      <c r="E86" s="272"/>
      <c r="F86" s="68"/>
      <c r="G86" s="273"/>
      <c r="H86" s="273"/>
      <c r="I86" s="273"/>
      <c r="J86" s="273"/>
      <c r="K86" s="273"/>
      <c r="L86" s="14"/>
      <c r="M86" s="161"/>
    </row>
    <row r="87" spans="1:13" x14ac:dyDescent="0.35">
      <c r="A87" s="15"/>
      <c r="B87" s="272" t="s">
        <v>166</v>
      </c>
      <c r="C87" s="272"/>
      <c r="D87" s="272"/>
      <c r="E87" s="272"/>
      <c r="F87" s="68"/>
      <c r="G87" s="273"/>
      <c r="H87" s="273"/>
      <c r="I87" s="273"/>
      <c r="J87" s="273"/>
      <c r="K87" s="273"/>
      <c r="L87" s="14"/>
      <c r="M87" s="161"/>
    </row>
    <row r="88" spans="1:13" ht="15" thickBot="1" x14ac:dyDescent="0.4">
      <c r="A88" s="16"/>
      <c r="B88" s="17"/>
      <c r="C88" s="17"/>
      <c r="D88" s="17"/>
      <c r="E88" s="17"/>
      <c r="F88" s="17"/>
      <c r="G88" s="17"/>
      <c r="H88" s="17"/>
      <c r="I88" s="17"/>
      <c r="J88" s="17"/>
      <c r="K88" s="17"/>
      <c r="L88" s="18"/>
      <c r="M88" s="161"/>
    </row>
    <row r="89" spans="1:13" x14ac:dyDescent="0.35">
      <c r="A89" s="66"/>
      <c r="B89" s="66"/>
      <c r="C89" s="66"/>
      <c r="D89" s="66"/>
      <c r="E89" s="66"/>
      <c r="F89" s="66"/>
      <c r="G89" s="66"/>
      <c r="H89" s="66"/>
      <c r="I89" s="66"/>
      <c r="J89" s="66"/>
      <c r="K89" s="66"/>
    </row>
    <row r="90" spans="1:13" x14ac:dyDescent="0.35">
      <c r="A90" s="66"/>
      <c r="B90" s="66"/>
      <c r="C90" s="66"/>
      <c r="D90" s="66"/>
      <c r="E90" s="66"/>
      <c r="F90" s="66"/>
      <c r="G90" s="66"/>
      <c r="H90" s="66"/>
      <c r="I90" s="66"/>
      <c r="J90" s="66"/>
      <c r="K90" s="66"/>
    </row>
    <row r="91" spans="1:13" x14ac:dyDescent="0.35">
      <c r="A91" s="66"/>
      <c r="B91" s="66"/>
      <c r="C91" s="66"/>
      <c r="D91" s="66"/>
      <c r="E91" s="66"/>
      <c r="F91" s="66"/>
      <c r="G91" s="66"/>
      <c r="H91" s="66"/>
      <c r="I91" s="66"/>
      <c r="J91" s="66"/>
      <c r="K91" s="66"/>
    </row>
    <row r="92" spans="1:13" x14ac:dyDescent="0.35">
      <c r="A92" s="66"/>
      <c r="B92" s="63"/>
      <c r="C92" s="63"/>
      <c r="D92" s="63"/>
      <c r="E92" s="63"/>
      <c r="F92" s="63"/>
      <c r="G92" s="63"/>
      <c r="H92" s="63"/>
      <c r="I92" s="66"/>
      <c r="J92" s="66"/>
      <c r="K92" s="66"/>
    </row>
    <row r="93" spans="1:13" x14ac:dyDescent="0.35">
      <c r="A93" s="66"/>
      <c r="B93" s="63" t="s">
        <v>330</v>
      </c>
      <c r="C93" s="63"/>
      <c r="D93" s="63"/>
      <c r="E93" s="63"/>
      <c r="F93" s="63" t="s">
        <v>235</v>
      </c>
      <c r="G93" s="63"/>
      <c r="H93" s="63"/>
      <c r="I93" s="66"/>
      <c r="J93" s="66"/>
      <c r="K93" s="66"/>
    </row>
    <row r="94" spans="1:13" x14ac:dyDescent="0.35">
      <c r="A94" s="66"/>
      <c r="B94" s="63" t="s">
        <v>331</v>
      </c>
      <c r="C94" s="63"/>
      <c r="D94" s="63"/>
      <c r="E94" s="63"/>
      <c r="F94" s="63" t="s">
        <v>233</v>
      </c>
      <c r="G94" s="63"/>
      <c r="H94" s="63"/>
      <c r="I94" s="66"/>
      <c r="J94" s="66"/>
      <c r="K94" s="66"/>
    </row>
    <row r="95" spans="1:13" x14ac:dyDescent="0.35">
      <c r="A95" s="66"/>
      <c r="B95" s="63" t="s">
        <v>332</v>
      </c>
      <c r="C95" s="63"/>
      <c r="D95" s="63"/>
      <c r="E95" s="63"/>
      <c r="F95" s="63" t="s">
        <v>301</v>
      </c>
      <c r="G95" s="63"/>
      <c r="H95" s="63"/>
      <c r="I95" s="66"/>
      <c r="J95" s="66"/>
      <c r="K95" s="66"/>
    </row>
    <row r="96" spans="1:13" x14ac:dyDescent="0.35">
      <c r="A96" s="66"/>
      <c r="B96" s="63" t="s">
        <v>333</v>
      </c>
      <c r="C96" s="63"/>
      <c r="D96" s="63"/>
      <c r="E96" s="63"/>
      <c r="F96" s="63" t="s">
        <v>276</v>
      </c>
      <c r="G96" s="63"/>
      <c r="H96" s="63"/>
      <c r="I96" s="66"/>
      <c r="J96" s="66"/>
      <c r="K96" s="66"/>
    </row>
    <row r="97" spans="1:11" x14ac:dyDescent="0.35">
      <c r="A97" s="66"/>
      <c r="B97" s="63" t="s">
        <v>334</v>
      </c>
      <c r="C97" s="63"/>
      <c r="D97" s="63"/>
      <c r="E97" s="63"/>
      <c r="F97" s="63" t="s">
        <v>290</v>
      </c>
      <c r="G97" s="63"/>
      <c r="H97" s="63"/>
      <c r="I97" s="66"/>
      <c r="J97" s="66"/>
      <c r="K97" s="66"/>
    </row>
    <row r="98" spans="1:11" x14ac:dyDescent="0.35">
      <c r="A98" s="66"/>
      <c r="B98" s="63" t="s">
        <v>335</v>
      </c>
      <c r="C98" s="63"/>
      <c r="D98" s="63"/>
      <c r="E98" s="63"/>
      <c r="F98" s="63" t="s">
        <v>313</v>
      </c>
      <c r="G98" s="63"/>
      <c r="H98" s="63"/>
      <c r="I98" s="66"/>
      <c r="J98" s="66"/>
      <c r="K98" s="66"/>
    </row>
    <row r="99" spans="1:11" x14ac:dyDescent="0.35">
      <c r="A99" s="66"/>
      <c r="B99" s="63" t="s">
        <v>336</v>
      </c>
      <c r="C99" s="63"/>
      <c r="D99" s="63"/>
      <c r="E99" s="63"/>
      <c r="F99" s="63" t="s">
        <v>251</v>
      </c>
      <c r="G99" s="63"/>
      <c r="H99" s="63"/>
      <c r="I99" s="66"/>
      <c r="J99" s="66"/>
      <c r="K99" s="66"/>
    </row>
    <row r="100" spans="1:11" x14ac:dyDescent="0.35">
      <c r="A100" s="66"/>
      <c r="B100" s="63" t="s">
        <v>337</v>
      </c>
      <c r="C100" s="63"/>
      <c r="D100" s="63"/>
      <c r="E100" s="63"/>
      <c r="F100" s="63" t="s">
        <v>281</v>
      </c>
      <c r="G100" s="63"/>
      <c r="H100" s="63"/>
      <c r="I100" s="66"/>
      <c r="J100" s="66"/>
      <c r="K100" s="66"/>
    </row>
    <row r="101" spans="1:11" x14ac:dyDescent="0.35">
      <c r="A101" s="66"/>
      <c r="B101" s="63" t="s">
        <v>338</v>
      </c>
      <c r="C101" s="63"/>
      <c r="D101" s="63"/>
      <c r="E101" s="63"/>
      <c r="F101" s="63" t="s">
        <v>256</v>
      </c>
      <c r="G101" s="63"/>
      <c r="H101" s="63"/>
      <c r="I101" s="66"/>
      <c r="J101" s="66"/>
      <c r="K101" s="66"/>
    </row>
    <row r="102" spans="1:11" x14ac:dyDescent="0.35">
      <c r="A102" s="66"/>
      <c r="B102" s="63" t="s">
        <v>339</v>
      </c>
      <c r="C102" s="63"/>
      <c r="D102" s="63"/>
      <c r="E102" s="63"/>
      <c r="F102" s="63" t="s">
        <v>266</v>
      </c>
      <c r="G102" s="63"/>
      <c r="H102" s="63"/>
      <c r="I102" s="66"/>
      <c r="J102" s="66"/>
      <c r="K102" s="66"/>
    </row>
    <row r="103" spans="1:11" x14ac:dyDescent="0.35">
      <c r="A103" s="66"/>
      <c r="B103" s="63" t="s">
        <v>340</v>
      </c>
      <c r="C103" s="63"/>
      <c r="D103" s="63"/>
      <c r="E103" s="63"/>
      <c r="F103" s="63" t="s">
        <v>282</v>
      </c>
      <c r="G103" s="63"/>
      <c r="H103" s="63"/>
      <c r="I103" s="66"/>
      <c r="J103" s="66"/>
      <c r="K103" s="66"/>
    </row>
    <row r="104" spans="1:11" x14ac:dyDescent="0.35">
      <c r="A104" s="66"/>
      <c r="B104" s="63" t="s">
        <v>341</v>
      </c>
      <c r="C104" s="63"/>
      <c r="D104" s="63"/>
      <c r="E104" s="63"/>
      <c r="F104" s="63" t="s">
        <v>246</v>
      </c>
      <c r="G104" s="63"/>
      <c r="H104" s="63"/>
      <c r="I104" s="66"/>
      <c r="J104" s="66"/>
      <c r="K104" s="66"/>
    </row>
    <row r="105" spans="1:11" x14ac:dyDescent="0.35">
      <c r="A105" s="66"/>
      <c r="B105" s="63" t="s">
        <v>342</v>
      </c>
      <c r="C105" s="63"/>
      <c r="D105" s="63"/>
      <c r="E105" s="63"/>
      <c r="F105" s="63" t="s">
        <v>277</v>
      </c>
      <c r="G105" s="63"/>
      <c r="H105" s="63"/>
      <c r="I105" s="66"/>
      <c r="J105" s="66"/>
      <c r="K105" s="66"/>
    </row>
    <row r="106" spans="1:11" x14ac:dyDescent="0.35">
      <c r="A106" s="66"/>
      <c r="B106" s="63" t="s">
        <v>343</v>
      </c>
      <c r="C106" s="63"/>
      <c r="D106" s="63"/>
      <c r="E106" s="63"/>
      <c r="F106" s="63" t="s">
        <v>237</v>
      </c>
      <c r="G106" s="63"/>
      <c r="H106" s="63"/>
      <c r="I106" s="66"/>
      <c r="J106" s="66"/>
      <c r="K106" s="66"/>
    </row>
    <row r="107" spans="1:11" x14ac:dyDescent="0.35">
      <c r="A107" s="66"/>
      <c r="B107" s="63"/>
      <c r="C107" s="63"/>
      <c r="D107" s="63"/>
      <c r="E107" s="63"/>
      <c r="F107" s="63" t="s">
        <v>269</v>
      </c>
      <c r="G107" s="63"/>
      <c r="H107" s="63"/>
      <c r="I107" s="66"/>
      <c r="J107" s="66"/>
      <c r="K107" s="66"/>
    </row>
    <row r="108" spans="1:11" x14ac:dyDescent="0.35">
      <c r="A108" s="66"/>
      <c r="B108" s="63"/>
      <c r="C108" s="63"/>
      <c r="D108" s="63"/>
      <c r="E108" s="63"/>
      <c r="F108" s="63" t="s">
        <v>317</v>
      </c>
      <c r="G108" s="63"/>
      <c r="H108" s="63"/>
      <c r="I108" s="66"/>
      <c r="J108" s="66"/>
      <c r="K108" s="66"/>
    </row>
    <row r="109" spans="1:11" x14ac:dyDescent="0.35">
      <c r="A109" s="66"/>
      <c r="B109" s="63"/>
      <c r="C109" s="63"/>
      <c r="D109" s="63"/>
      <c r="E109" s="63"/>
      <c r="F109" s="64" t="s">
        <v>316</v>
      </c>
      <c r="G109" s="63"/>
      <c r="H109" s="63"/>
      <c r="I109" s="66"/>
      <c r="J109" s="66"/>
      <c r="K109" s="66"/>
    </row>
    <row r="110" spans="1:11" x14ac:dyDescent="0.35">
      <c r="A110" s="66"/>
      <c r="B110" s="63"/>
      <c r="C110" s="63"/>
      <c r="D110" s="63"/>
      <c r="E110" s="63"/>
      <c r="F110" s="63" t="s">
        <v>242</v>
      </c>
      <c r="G110" s="63"/>
      <c r="H110" s="63"/>
      <c r="I110" s="66"/>
      <c r="J110" s="66"/>
      <c r="K110" s="66"/>
    </row>
    <row r="111" spans="1:11" x14ac:dyDescent="0.35">
      <c r="A111" s="66"/>
      <c r="B111" s="63"/>
      <c r="C111" s="63"/>
      <c r="D111" s="63"/>
      <c r="E111" s="63"/>
      <c r="F111" s="63" t="s">
        <v>270</v>
      </c>
      <c r="G111" s="63"/>
      <c r="H111" s="63"/>
      <c r="I111" s="66"/>
      <c r="J111" s="66"/>
      <c r="K111" s="66"/>
    </row>
    <row r="112" spans="1:11" x14ac:dyDescent="0.35">
      <c r="A112" s="66"/>
      <c r="B112" s="63"/>
      <c r="C112" s="63"/>
      <c r="D112" s="63"/>
      <c r="E112" s="63"/>
      <c r="F112" s="63" t="s">
        <v>287</v>
      </c>
      <c r="G112" s="63"/>
      <c r="H112" s="63"/>
      <c r="I112" s="66"/>
      <c r="J112" s="66"/>
      <c r="K112" s="66"/>
    </row>
    <row r="113" spans="1:11" x14ac:dyDescent="0.35">
      <c r="A113" s="66"/>
      <c r="B113" s="63"/>
      <c r="C113" s="63"/>
      <c r="D113" s="63"/>
      <c r="E113" s="63"/>
      <c r="F113" s="63" t="s">
        <v>310</v>
      </c>
      <c r="G113" s="63"/>
      <c r="H113" s="63"/>
      <c r="I113" s="66"/>
      <c r="J113" s="66"/>
      <c r="K113" s="66"/>
    </row>
    <row r="114" spans="1:11" x14ac:dyDescent="0.35">
      <c r="A114" s="66"/>
      <c r="B114" s="63"/>
      <c r="C114" s="63"/>
      <c r="D114" s="63"/>
      <c r="E114" s="63"/>
      <c r="F114" s="63" t="s">
        <v>305</v>
      </c>
      <c r="G114" s="63"/>
      <c r="H114" s="63"/>
      <c r="I114" s="66"/>
      <c r="J114" s="66"/>
      <c r="K114" s="66"/>
    </row>
    <row r="115" spans="1:11" x14ac:dyDescent="0.35">
      <c r="A115" s="66"/>
      <c r="B115" s="63"/>
      <c r="C115" s="63"/>
      <c r="D115" s="63"/>
      <c r="E115" s="63"/>
      <c r="F115" s="63" t="s">
        <v>271</v>
      </c>
      <c r="G115" s="63"/>
      <c r="H115" s="63"/>
      <c r="I115" s="66"/>
      <c r="J115" s="66"/>
      <c r="K115" s="66"/>
    </row>
    <row r="116" spans="1:11" x14ac:dyDescent="0.35">
      <c r="A116" s="66"/>
      <c r="B116" s="63"/>
      <c r="C116" s="63"/>
      <c r="D116" s="63"/>
      <c r="E116" s="63"/>
      <c r="F116" s="63" t="s">
        <v>314</v>
      </c>
      <c r="G116" s="63"/>
      <c r="H116" s="63"/>
      <c r="I116" s="66"/>
      <c r="J116" s="66"/>
      <c r="K116" s="66"/>
    </row>
    <row r="117" spans="1:11" x14ac:dyDescent="0.35">
      <c r="A117" s="66"/>
      <c r="B117" s="63"/>
      <c r="C117" s="63"/>
      <c r="D117" s="63"/>
      <c r="E117" s="63"/>
      <c r="F117" s="63" t="s">
        <v>275</v>
      </c>
      <c r="G117" s="63"/>
      <c r="H117" s="63"/>
      <c r="I117" s="66"/>
      <c r="J117" s="66"/>
      <c r="K117" s="66"/>
    </row>
    <row r="118" spans="1:11" x14ac:dyDescent="0.35">
      <c r="A118" s="66"/>
      <c r="B118" s="63"/>
      <c r="C118" s="63"/>
      <c r="D118" s="63"/>
      <c r="E118" s="63"/>
      <c r="F118" s="63" t="s">
        <v>252</v>
      </c>
      <c r="G118" s="63"/>
      <c r="H118" s="63"/>
      <c r="I118" s="66"/>
      <c r="J118" s="66"/>
      <c r="K118" s="66"/>
    </row>
    <row r="119" spans="1:11" x14ac:dyDescent="0.35">
      <c r="A119" s="66"/>
      <c r="B119" s="63"/>
      <c r="C119" s="63"/>
      <c r="D119" s="63"/>
      <c r="E119" s="63"/>
      <c r="F119" s="63" t="s">
        <v>292</v>
      </c>
      <c r="G119" s="63"/>
      <c r="H119" s="63"/>
      <c r="I119" s="66"/>
      <c r="J119" s="66"/>
      <c r="K119" s="66"/>
    </row>
    <row r="120" spans="1:11" x14ac:dyDescent="0.35">
      <c r="A120" s="66"/>
      <c r="B120" s="63"/>
      <c r="C120" s="63"/>
      <c r="D120" s="63"/>
      <c r="E120" s="63"/>
      <c r="F120" s="63" t="s">
        <v>257</v>
      </c>
      <c r="G120" s="63"/>
      <c r="H120" s="63"/>
      <c r="I120" s="66"/>
      <c r="J120" s="66"/>
      <c r="K120" s="66"/>
    </row>
    <row r="121" spans="1:11" x14ac:dyDescent="0.35">
      <c r="A121" s="66"/>
      <c r="B121" s="63"/>
      <c r="C121" s="63"/>
      <c r="D121" s="63"/>
      <c r="E121" s="63"/>
      <c r="F121" s="63" t="s">
        <v>238</v>
      </c>
      <c r="G121" s="63"/>
      <c r="H121" s="63"/>
      <c r="I121" s="66"/>
      <c r="J121" s="66"/>
      <c r="K121" s="66"/>
    </row>
    <row r="122" spans="1:11" x14ac:dyDescent="0.35">
      <c r="A122" s="66"/>
      <c r="B122" s="63"/>
      <c r="C122" s="63"/>
      <c r="D122" s="63"/>
      <c r="E122" s="63"/>
      <c r="F122" s="63" t="s">
        <v>243</v>
      </c>
      <c r="G122" s="63"/>
      <c r="H122" s="63"/>
      <c r="I122" s="66"/>
      <c r="J122" s="66"/>
      <c r="K122" s="66"/>
    </row>
    <row r="123" spans="1:11" x14ac:dyDescent="0.35">
      <c r="A123" s="66"/>
      <c r="B123" s="63"/>
      <c r="C123" s="63"/>
      <c r="D123" s="63"/>
      <c r="E123" s="63"/>
      <c r="F123" s="63" t="s">
        <v>311</v>
      </c>
      <c r="G123" s="63"/>
      <c r="H123" s="63"/>
      <c r="I123" s="66"/>
      <c r="J123" s="66"/>
      <c r="K123" s="66"/>
    </row>
    <row r="124" spans="1:11" x14ac:dyDescent="0.35">
      <c r="A124" s="66"/>
      <c r="B124" s="63"/>
      <c r="C124" s="63"/>
      <c r="D124" s="63"/>
      <c r="E124" s="63"/>
      <c r="F124" s="63" t="s">
        <v>278</v>
      </c>
      <c r="G124" s="63"/>
      <c r="H124" s="63"/>
      <c r="I124" s="66"/>
      <c r="J124" s="66"/>
      <c r="K124" s="66"/>
    </row>
    <row r="125" spans="1:11" x14ac:dyDescent="0.35">
      <c r="A125" s="66"/>
      <c r="B125" s="63"/>
      <c r="C125" s="63"/>
      <c r="D125" s="63"/>
      <c r="E125" s="63"/>
      <c r="F125" s="63" t="s">
        <v>295</v>
      </c>
      <c r="G125" s="63"/>
      <c r="H125" s="63"/>
      <c r="I125" s="66"/>
      <c r="J125" s="66"/>
      <c r="K125" s="66"/>
    </row>
    <row r="126" spans="1:11" x14ac:dyDescent="0.35">
      <c r="A126" s="66"/>
      <c r="B126" s="63"/>
      <c r="C126" s="63"/>
      <c r="D126" s="63"/>
      <c r="E126" s="63"/>
      <c r="F126" s="63" t="s">
        <v>231</v>
      </c>
      <c r="G126" s="63"/>
      <c r="H126" s="63"/>
      <c r="I126" s="66"/>
      <c r="J126" s="66"/>
      <c r="K126" s="66"/>
    </row>
    <row r="127" spans="1:11" x14ac:dyDescent="0.35">
      <c r="A127" s="66"/>
      <c r="B127" s="63"/>
      <c r="C127" s="63"/>
      <c r="D127" s="63"/>
      <c r="E127" s="63"/>
      <c r="F127" s="63" t="s">
        <v>323</v>
      </c>
      <c r="G127" s="63"/>
      <c r="H127" s="63"/>
      <c r="I127" s="66"/>
      <c r="J127" s="66"/>
      <c r="K127" s="66"/>
    </row>
    <row r="128" spans="1:11" x14ac:dyDescent="0.35">
      <c r="A128" s="66"/>
      <c r="B128" s="63"/>
      <c r="C128" s="63"/>
      <c r="D128" s="63"/>
      <c r="E128" s="63"/>
      <c r="F128" s="63" t="s">
        <v>321</v>
      </c>
      <c r="G128" s="63"/>
      <c r="H128" s="63"/>
      <c r="I128" s="66"/>
      <c r="J128" s="66"/>
      <c r="K128" s="66"/>
    </row>
    <row r="129" spans="1:11" x14ac:dyDescent="0.35">
      <c r="A129" s="66"/>
      <c r="B129" s="63"/>
      <c r="C129" s="63"/>
      <c r="D129" s="63"/>
      <c r="E129" s="63"/>
      <c r="F129" s="63" t="s">
        <v>249</v>
      </c>
      <c r="G129" s="63"/>
      <c r="H129" s="63"/>
      <c r="I129" s="66"/>
      <c r="J129" s="66"/>
      <c r="K129" s="66"/>
    </row>
    <row r="130" spans="1:11" x14ac:dyDescent="0.35">
      <c r="A130" s="66"/>
      <c r="B130" s="63"/>
      <c r="C130" s="63"/>
      <c r="D130" s="63"/>
      <c r="E130" s="63"/>
      <c r="F130" s="63" t="s">
        <v>288</v>
      </c>
      <c r="G130" s="63"/>
      <c r="H130" s="63"/>
      <c r="I130" s="66"/>
      <c r="J130" s="66"/>
      <c r="K130" s="66"/>
    </row>
    <row r="131" spans="1:11" x14ac:dyDescent="0.35">
      <c r="A131" s="66"/>
      <c r="B131" s="63"/>
      <c r="C131" s="63"/>
      <c r="D131" s="63"/>
      <c r="E131" s="63"/>
      <c r="F131" s="63" t="s">
        <v>283</v>
      </c>
      <c r="G131" s="63"/>
      <c r="H131" s="63"/>
      <c r="I131" s="66"/>
      <c r="J131" s="66"/>
      <c r="K131" s="66"/>
    </row>
    <row r="132" spans="1:11" x14ac:dyDescent="0.35">
      <c r="A132" s="66"/>
      <c r="B132" s="63"/>
      <c r="C132" s="63"/>
      <c r="D132" s="63"/>
      <c r="E132" s="63"/>
      <c r="F132" s="63" t="s">
        <v>302</v>
      </c>
      <c r="G132" s="63"/>
      <c r="H132" s="63"/>
      <c r="I132" s="66"/>
      <c r="J132" s="66"/>
      <c r="K132" s="66"/>
    </row>
    <row r="133" spans="1:11" x14ac:dyDescent="0.35">
      <c r="A133" s="66"/>
      <c r="B133" s="63"/>
      <c r="C133" s="63"/>
      <c r="D133" s="63"/>
      <c r="E133" s="63"/>
      <c r="F133" s="63" t="s">
        <v>306</v>
      </c>
      <c r="G133" s="63"/>
      <c r="H133" s="63"/>
      <c r="I133" s="66"/>
      <c r="J133" s="66"/>
      <c r="K133" s="66"/>
    </row>
    <row r="134" spans="1:11" x14ac:dyDescent="0.35">
      <c r="A134" s="66"/>
      <c r="B134" s="63"/>
      <c r="C134" s="63"/>
      <c r="D134" s="63"/>
      <c r="E134" s="63"/>
      <c r="F134" s="63" t="s">
        <v>253</v>
      </c>
      <c r="G134" s="63"/>
      <c r="H134" s="63"/>
      <c r="I134" s="66"/>
      <c r="J134" s="66"/>
      <c r="K134" s="66"/>
    </row>
    <row r="135" spans="1:11" x14ac:dyDescent="0.35">
      <c r="A135" s="66"/>
      <c r="B135" s="63"/>
      <c r="C135" s="63"/>
      <c r="D135" s="63"/>
      <c r="E135" s="63"/>
      <c r="F135" s="63" t="s">
        <v>226</v>
      </c>
      <c r="G135" s="63"/>
      <c r="H135" s="63"/>
      <c r="I135" s="66"/>
      <c r="J135" s="66"/>
      <c r="K135" s="66"/>
    </row>
    <row r="136" spans="1:11" x14ac:dyDescent="0.35">
      <c r="A136" s="66"/>
      <c r="B136" s="63"/>
      <c r="C136" s="63"/>
      <c r="D136" s="63"/>
      <c r="E136" s="63"/>
      <c r="F136" s="63" t="s">
        <v>272</v>
      </c>
      <c r="G136" s="63"/>
      <c r="H136" s="63"/>
      <c r="I136" s="66"/>
      <c r="J136" s="66"/>
      <c r="K136" s="66"/>
    </row>
    <row r="137" spans="1:11" x14ac:dyDescent="0.35">
      <c r="A137" s="66"/>
      <c r="B137" s="63"/>
      <c r="C137" s="63"/>
      <c r="D137" s="63"/>
      <c r="E137" s="63"/>
      <c r="F137" s="63" t="s">
        <v>279</v>
      </c>
      <c r="G137" s="63"/>
      <c r="H137" s="63"/>
      <c r="I137" s="66"/>
      <c r="J137" s="66"/>
      <c r="K137" s="66"/>
    </row>
    <row r="138" spans="1:11" x14ac:dyDescent="0.35">
      <c r="A138" s="66"/>
      <c r="B138" s="63"/>
      <c r="C138" s="63"/>
      <c r="D138" s="63"/>
      <c r="E138" s="63"/>
      <c r="F138" s="63" t="s">
        <v>296</v>
      </c>
      <c r="G138" s="63"/>
      <c r="H138" s="63"/>
      <c r="I138" s="66"/>
      <c r="J138" s="66"/>
      <c r="K138" s="66"/>
    </row>
    <row r="139" spans="1:11" x14ac:dyDescent="0.35">
      <c r="A139" s="66"/>
      <c r="B139" s="63"/>
      <c r="C139" s="63"/>
      <c r="D139" s="63"/>
      <c r="E139" s="63"/>
      <c r="F139" s="63" t="s">
        <v>258</v>
      </c>
      <c r="G139" s="63"/>
      <c r="H139" s="63"/>
      <c r="I139" s="66"/>
      <c r="J139" s="66"/>
      <c r="K139" s="66"/>
    </row>
    <row r="140" spans="1:11" x14ac:dyDescent="0.35">
      <c r="A140" s="66"/>
      <c r="B140" s="63"/>
      <c r="C140" s="63"/>
      <c r="D140" s="63"/>
      <c r="E140" s="63"/>
      <c r="F140" s="63" t="s">
        <v>267</v>
      </c>
      <c r="G140" s="63"/>
      <c r="H140" s="63"/>
      <c r="I140" s="66"/>
      <c r="J140" s="66"/>
      <c r="K140" s="66"/>
    </row>
    <row r="141" spans="1:11" x14ac:dyDescent="0.35">
      <c r="A141" s="66"/>
      <c r="B141" s="63"/>
      <c r="C141" s="63"/>
      <c r="D141" s="63"/>
      <c r="E141" s="63"/>
      <c r="F141" s="63" t="s">
        <v>312</v>
      </c>
      <c r="G141" s="63"/>
      <c r="H141" s="63"/>
      <c r="I141" s="66"/>
      <c r="J141" s="66"/>
      <c r="K141" s="66"/>
    </row>
    <row r="142" spans="1:11" x14ac:dyDescent="0.35">
      <c r="A142" s="66"/>
      <c r="B142" s="63"/>
      <c r="C142" s="63"/>
      <c r="D142" s="63"/>
      <c r="E142" s="63"/>
      <c r="F142" s="63" t="s">
        <v>244</v>
      </c>
      <c r="G142" s="63"/>
      <c r="H142" s="63"/>
      <c r="I142" s="66"/>
      <c r="J142" s="66"/>
      <c r="K142" s="66"/>
    </row>
    <row r="143" spans="1:11" x14ac:dyDescent="0.35">
      <c r="A143" s="66"/>
      <c r="B143" s="63"/>
      <c r="C143" s="63"/>
      <c r="D143" s="63"/>
      <c r="E143" s="63"/>
      <c r="F143" s="63" t="s">
        <v>245</v>
      </c>
      <c r="G143" s="63"/>
      <c r="H143" s="63"/>
      <c r="I143" s="66"/>
      <c r="J143" s="66"/>
      <c r="K143" s="66"/>
    </row>
    <row r="144" spans="1:11" x14ac:dyDescent="0.35">
      <c r="A144" s="66"/>
      <c r="B144" s="63"/>
      <c r="C144" s="63"/>
      <c r="D144" s="63"/>
      <c r="E144" s="63"/>
      <c r="F144" s="63" t="s">
        <v>229</v>
      </c>
      <c r="G144" s="63"/>
      <c r="H144" s="63"/>
      <c r="I144" s="66"/>
      <c r="J144" s="66"/>
      <c r="K144" s="66"/>
    </row>
    <row r="145" spans="1:11" x14ac:dyDescent="0.35">
      <c r="A145" s="66"/>
      <c r="B145" s="63"/>
      <c r="C145" s="63"/>
      <c r="D145" s="63"/>
      <c r="E145" s="63"/>
      <c r="F145" s="63" t="s">
        <v>254</v>
      </c>
      <c r="G145" s="63"/>
      <c r="H145" s="63"/>
      <c r="I145" s="66"/>
      <c r="J145" s="66"/>
      <c r="K145" s="66"/>
    </row>
    <row r="146" spans="1:11" x14ac:dyDescent="0.35">
      <c r="A146" s="66"/>
      <c r="B146" s="63"/>
      <c r="C146" s="63"/>
      <c r="D146" s="63"/>
      <c r="E146" s="63"/>
      <c r="F146" s="63" t="s">
        <v>232</v>
      </c>
      <c r="G146" s="63"/>
      <c r="H146" s="63"/>
      <c r="I146" s="66"/>
      <c r="J146" s="66"/>
      <c r="K146" s="66"/>
    </row>
    <row r="147" spans="1:11" x14ac:dyDescent="0.35">
      <c r="A147" s="66"/>
      <c r="B147" s="63"/>
      <c r="C147" s="63"/>
      <c r="D147" s="63"/>
      <c r="E147" s="63"/>
      <c r="F147" s="63" t="s">
        <v>247</v>
      </c>
      <c r="G147" s="63"/>
      <c r="H147" s="63"/>
      <c r="I147" s="66"/>
      <c r="J147" s="66"/>
      <c r="K147" s="66"/>
    </row>
    <row r="148" spans="1:11" x14ac:dyDescent="0.35">
      <c r="A148" s="66"/>
      <c r="B148" s="63"/>
      <c r="C148" s="63"/>
      <c r="D148" s="63"/>
      <c r="E148" s="63"/>
      <c r="F148" s="63" t="s">
        <v>328</v>
      </c>
      <c r="G148" s="63"/>
      <c r="H148" s="63"/>
      <c r="I148" s="66"/>
      <c r="J148" s="66"/>
      <c r="K148" s="66"/>
    </row>
    <row r="149" spans="1:11" x14ac:dyDescent="0.35">
      <c r="A149" s="66"/>
      <c r="B149" s="63"/>
      <c r="C149" s="63"/>
      <c r="D149" s="63"/>
      <c r="E149" s="63"/>
      <c r="F149" s="63" t="s">
        <v>297</v>
      </c>
      <c r="G149" s="63"/>
      <c r="H149" s="63"/>
      <c r="I149" s="66"/>
      <c r="J149" s="66"/>
      <c r="K149" s="66"/>
    </row>
    <row r="150" spans="1:11" x14ac:dyDescent="0.35">
      <c r="A150" s="66"/>
      <c r="B150" s="63"/>
      <c r="C150" s="63"/>
      <c r="D150" s="63"/>
      <c r="E150" s="63"/>
      <c r="F150" s="63" t="s">
        <v>274</v>
      </c>
      <c r="G150" s="63"/>
      <c r="H150" s="63"/>
      <c r="I150" s="66"/>
      <c r="J150" s="66"/>
      <c r="K150" s="66"/>
    </row>
    <row r="151" spans="1:11" x14ac:dyDescent="0.35">
      <c r="A151" s="66"/>
      <c r="B151" s="63"/>
      <c r="C151" s="63"/>
      <c r="D151" s="63"/>
      <c r="E151" s="63"/>
      <c r="F151" s="63" t="s">
        <v>273</v>
      </c>
      <c r="G151" s="63"/>
      <c r="H151" s="63"/>
      <c r="I151" s="66"/>
      <c r="J151" s="66"/>
      <c r="K151" s="66"/>
    </row>
    <row r="152" spans="1:11" x14ac:dyDescent="0.35">
      <c r="A152" s="66"/>
      <c r="B152" s="63"/>
      <c r="C152" s="63"/>
      <c r="D152" s="63"/>
      <c r="E152" s="63"/>
      <c r="F152" s="63" t="s">
        <v>327</v>
      </c>
      <c r="G152" s="63"/>
      <c r="H152" s="63"/>
      <c r="I152" s="66"/>
      <c r="J152" s="66"/>
      <c r="K152" s="66"/>
    </row>
    <row r="153" spans="1:11" x14ac:dyDescent="0.35">
      <c r="A153" s="66"/>
      <c r="B153" s="63"/>
      <c r="C153" s="63"/>
      <c r="D153" s="63"/>
      <c r="E153" s="63"/>
      <c r="F153" s="63" t="s">
        <v>268</v>
      </c>
      <c r="G153" s="63"/>
      <c r="H153" s="63"/>
      <c r="I153" s="66"/>
      <c r="J153" s="66"/>
      <c r="K153" s="66"/>
    </row>
    <row r="154" spans="1:11" x14ac:dyDescent="0.35">
      <c r="A154" s="66"/>
      <c r="B154" s="63"/>
      <c r="C154" s="63"/>
      <c r="D154" s="63"/>
      <c r="E154" s="63"/>
      <c r="F154" s="63" t="s">
        <v>326</v>
      </c>
      <c r="G154" s="63"/>
      <c r="H154" s="63"/>
      <c r="I154" s="66"/>
      <c r="J154" s="66"/>
      <c r="K154" s="66"/>
    </row>
    <row r="155" spans="1:11" x14ac:dyDescent="0.35">
      <c r="A155" s="66"/>
      <c r="B155" s="63"/>
      <c r="C155" s="63"/>
      <c r="D155" s="63"/>
      <c r="E155" s="63"/>
      <c r="F155" s="63" t="s">
        <v>239</v>
      </c>
      <c r="G155" s="63"/>
      <c r="H155" s="63"/>
      <c r="I155" s="66"/>
      <c r="J155" s="66"/>
      <c r="K155" s="66"/>
    </row>
    <row r="156" spans="1:11" x14ac:dyDescent="0.35">
      <c r="A156" s="66"/>
      <c r="B156" s="63"/>
      <c r="C156" s="63"/>
      <c r="D156" s="63"/>
      <c r="E156" s="63"/>
      <c r="F156" s="63" t="s">
        <v>259</v>
      </c>
      <c r="G156" s="63"/>
      <c r="H156" s="63"/>
      <c r="I156" s="66"/>
      <c r="J156" s="66"/>
      <c r="K156" s="66"/>
    </row>
    <row r="157" spans="1:11" x14ac:dyDescent="0.35">
      <c r="A157" s="66"/>
      <c r="B157" s="63"/>
      <c r="C157" s="63"/>
      <c r="D157" s="63"/>
      <c r="E157" s="63"/>
      <c r="F157" s="63" t="s">
        <v>322</v>
      </c>
      <c r="G157" s="63"/>
      <c r="H157" s="63"/>
      <c r="I157" s="66"/>
      <c r="J157" s="66"/>
      <c r="K157" s="66"/>
    </row>
    <row r="158" spans="1:11" x14ac:dyDescent="0.35">
      <c r="A158" s="66"/>
      <c r="B158" s="63"/>
      <c r="C158" s="63"/>
      <c r="D158" s="63"/>
      <c r="E158" s="63"/>
      <c r="F158" s="63" t="s">
        <v>298</v>
      </c>
      <c r="G158" s="63"/>
      <c r="H158" s="63"/>
      <c r="I158" s="66"/>
      <c r="J158" s="66"/>
      <c r="K158" s="66"/>
    </row>
    <row r="159" spans="1:11" x14ac:dyDescent="0.35">
      <c r="A159" s="66"/>
      <c r="B159" s="63"/>
      <c r="C159" s="63"/>
      <c r="D159" s="63"/>
      <c r="E159" s="63"/>
      <c r="F159" s="63" t="s">
        <v>319</v>
      </c>
      <c r="G159" s="63"/>
      <c r="H159" s="63"/>
      <c r="I159" s="66"/>
      <c r="J159" s="66"/>
      <c r="K159" s="66"/>
    </row>
    <row r="160" spans="1:11" x14ac:dyDescent="0.35">
      <c r="A160" s="66"/>
      <c r="B160" s="63"/>
      <c r="C160" s="63"/>
      <c r="D160" s="63"/>
      <c r="E160" s="63"/>
      <c r="F160" s="63" t="s">
        <v>289</v>
      </c>
      <c r="G160" s="63"/>
      <c r="H160" s="63"/>
      <c r="I160" s="66"/>
      <c r="J160" s="66"/>
      <c r="K160" s="66"/>
    </row>
    <row r="161" spans="1:11" x14ac:dyDescent="0.35">
      <c r="A161" s="66"/>
      <c r="B161" s="63"/>
      <c r="C161" s="63"/>
      <c r="D161" s="63"/>
      <c r="E161" s="63"/>
      <c r="F161" s="63" t="s">
        <v>291</v>
      </c>
      <c r="G161" s="63"/>
      <c r="H161" s="63"/>
      <c r="I161" s="66"/>
      <c r="J161" s="66"/>
      <c r="K161" s="66"/>
    </row>
    <row r="162" spans="1:11" x14ac:dyDescent="0.35">
      <c r="A162" s="66"/>
      <c r="B162" s="63"/>
      <c r="C162" s="63"/>
      <c r="D162" s="63"/>
      <c r="E162" s="63"/>
      <c r="F162" s="63" t="s">
        <v>315</v>
      </c>
      <c r="G162" s="63"/>
      <c r="H162" s="63"/>
      <c r="I162" s="66"/>
      <c r="J162" s="66"/>
      <c r="K162" s="66"/>
    </row>
    <row r="163" spans="1:11" x14ac:dyDescent="0.35">
      <c r="A163" s="66"/>
      <c r="B163" s="63"/>
      <c r="C163" s="63"/>
      <c r="D163" s="63"/>
      <c r="E163" s="63"/>
      <c r="F163" s="63" t="s">
        <v>293</v>
      </c>
      <c r="G163" s="63"/>
      <c r="H163" s="63"/>
      <c r="I163" s="66"/>
      <c r="J163" s="66"/>
      <c r="K163" s="66"/>
    </row>
    <row r="164" spans="1:11" x14ac:dyDescent="0.35">
      <c r="A164" s="66"/>
      <c r="B164" s="63"/>
      <c r="C164" s="63"/>
      <c r="D164" s="63"/>
      <c r="E164" s="63"/>
      <c r="F164" s="63" t="s">
        <v>307</v>
      </c>
      <c r="G164" s="63"/>
      <c r="H164" s="63"/>
      <c r="I164" s="66"/>
      <c r="J164" s="66"/>
      <c r="K164" s="66"/>
    </row>
    <row r="165" spans="1:11" x14ac:dyDescent="0.35">
      <c r="A165" s="66"/>
      <c r="B165" s="63"/>
      <c r="C165" s="63"/>
      <c r="D165" s="63"/>
      <c r="E165" s="63"/>
      <c r="F165" s="63" t="s">
        <v>234</v>
      </c>
      <c r="G165" s="63"/>
      <c r="H165" s="63"/>
      <c r="I165" s="66"/>
      <c r="J165" s="66"/>
      <c r="K165" s="66"/>
    </row>
    <row r="166" spans="1:11" x14ac:dyDescent="0.35">
      <c r="A166" s="66"/>
      <c r="B166" s="63"/>
      <c r="C166" s="63"/>
      <c r="D166" s="63"/>
      <c r="E166" s="63"/>
      <c r="F166" s="63" t="s">
        <v>320</v>
      </c>
      <c r="G166" s="63"/>
      <c r="H166" s="63"/>
      <c r="I166" s="66"/>
      <c r="J166" s="66"/>
      <c r="K166" s="66"/>
    </row>
    <row r="167" spans="1:11" x14ac:dyDescent="0.35">
      <c r="A167" s="66"/>
      <c r="B167" s="63"/>
      <c r="C167" s="63"/>
      <c r="D167" s="63"/>
      <c r="E167" s="63"/>
      <c r="F167" s="63" t="s">
        <v>260</v>
      </c>
      <c r="G167" s="63"/>
      <c r="H167" s="63"/>
      <c r="I167" s="66"/>
      <c r="J167" s="66"/>
      <c r="K167" s="66"/>
    </row>
    <row r="168" spans="1:11" x14ac:dyDescent="0.35">
      <c r="A168" s="66"/>
      <c r="B168" s="63"/>
      <c r="C168" s="63"/>
      <c r="D168" s="63"/>
      <c r="E168" s="63"/>
      <c r="F168" s="63" t="s">
        <v>240</v>
      </c>
      <c r="G168" s="63"/>
      <c r="H168" s="63"/>
      <c r="I168" s="66"/>
      <c r="J168" s="66"/>
      <c r="K168" s="66"/>
    </row>
    <row r="169" spans="1:11" x14ac:dyDescent="0.35">
      <c r="A169" s="66"/>
      <c r="B169" s="63"/>
      <c r="C169" s="63"/>
      <c r="D169" s="63"/>
      <c r="E169" s="63"/>
      <c r="F169" s="63" t="s">
        <v>261</v>
      </c>
      <c r="G169" s="63"/>
      <c r="H169" s="63"/>
      <c r="I169" s="66"/>
      <c r="J169" s="66"/>
      <c r="K169" s="66"/>
    </row>
    <row r="170" spans="1:11" x14ac:dyDescent="0.35">
      <c r="A170" s="66"/>
      <c r="B170" s="63"/>
      <c r="C170" s="63"/>
      <c r="D170" s="63"/>
      <c r="E170" s="63"/>
      <c r="F170" s="63" t="s">
        <v>248</v>
      </c>
      <c r="G170" s="63"/>
      <c r="H170" s="63"/>
      <c r="I170" s="66"/>
      <c r="J170" s="66"/>
      <c r="K170" s="66"/>
    </row>
    <row r="171" spans="1:11" x14ac:dyDescent="0.35">
      <c r="A171" s="66"/>
      <c r="B171" s="63"/>
      <c r="C171" s="63"/>
      <c r="D171" s="63"/>
      <c r="E171" s="63"/>
      <c r="F171" s="63" t="s">
        <v>303</v>
      </c>
      <c r="G171" s="63"/>
      <c r="H171" s="63"/>
      <c r="I171" s="66"/>
      <c r="J171" s="66"/>
      <c r="K171" s="66"/>
    </row>
    <row r="172" spans="1:11" x14ac:dyDescent="0.35">
      <c r="A172" s="66"/>
      <c r="B172" s="63"/>
      <c r="C172" s="63"/>
      <c r="D172" s="63"/>
      <c r="E172" s="63"/>
      <c r="F172" s="63" t="s">
        <v>304</v>
      </c>
      <c r="G172" s="63"/>
      <c r="H172" s="63"/>
      <c r="I172" s="66"/>
      <c r="J172" s="66"/>
      <c r="K172" s="66"/>
    </row>
    <row r="173" spans="1:11" x14ac:dyDescent="0.35">
      <c r="A173" s="66"/>
      <c r="B173" s="63"/>
      <c r="C173" s="63"/>
      <c r="D173" s="63"/>
      <c r="E173" s="63"/>
      <c r="F173" s="63" t="s">
        <v>286</v>
      </c>
      <c r="G173" s="63"/>
      <c r="H173" s="63"/>
      <c r="I173" s="66"/>
      <c r="J173" s="66"/>
      <c r="K173" s="66"/>
    </row>
    <row r="174" spans="1:11" x14ac:dyDescent="0.35">
      <c r="A174" s="66"/>
      <c r="B174" s="63"/>
      <c r="C174" s="63"/>
      <c r="D174" s="63"/>
      <c r="E174" s="63"/>
      <c r="F174" s="63" t="s">
        <v>318</v>
      </c>
      <c r="G174" s="63"/>
      <c r="H174" s="63"/>
      <c r="I174" s="66"/>
      <c r="J174" s="66"/>
      <c r="K174" s="66"/>
    </row>
    <row r="175" spans="1:11" x14ac:dyDescent="0.35">
      <c r="A175" s="66"/>
      <c r="B175" s="63"/>
      <c r="C175" s="63"/>
      <c r="D175" s="63"/>
      <c r="E175" s="63"/>
      <c r="F175" s="63" t="s">
        <v>236</v>
      </c>
      <c r="G175" s="63"/>
      <c r="H175" s="63"/>
      <c r="I175" s="66"/>
      <c r="J175" s="66"/>
      <c r="K175" s="66"/>
    </row>
    <row r="176" spans="1:11" x14ac:dyDescent="0.35">
      <c r="A176" s="66"/>
      <c r="B176" s="63"/>
      <c r="C176" s="63"/>
      <c r="D176" s="63"/>
      <c r="E176" s="63"/>
      <c r="F176" s="63" t="s">
        <v>262</v>
      </c>
      <c r="G176" s="63"/>
      <c r="H176" s="63"/>
      <c r="I176" s="66"/>
      <c r="J176" s="66"/>
      <c r="K176" s="66"/>
    </row>
    <row r="177" spans="1:11" x14ac:dyDescent="0.35">
      <c r="A177" s="66"/>
      <c r="B177" s="63"/>
      <c r="C177" s="63"/>
      <c r="D177" s="63"/>
      <c r="E177" s="63"/>
      <c r="F177" s="63" t="s">
        <v>308</v>
      </c>
      <c r="G177" s="63"/>
      <c r="H177" s="63"/>
      <c r="I177" s="66"/>
      <c r="J177" s="66"/>
      <c r="K177" s="66"/>
    </row>
    <row r="178" spans="1:11" x14ac:dyDescent="0.35">
      <c r="A178" s="66"/>
      <c r="B178" s="63"/>
      <c r="C178" s="63"/>
      <c r="D178" s="63"/>
      <c r="E178" s="63"/>
      <c r="F178" s="63" t="s">
        <v>299</v>
      </c>
      <c r="G178" s="63"/>
      <c r="H178" s="63"/>
      <c r="I178" s="66"/>
      <c r="J178" s="66"/>
      <c r="K178" s="66"/>
    </row>
    <row r="179" spans="1:11" x14ac:dyDescent="0.35">
      <c r="A179" s="66"/>
      <c r="B179" s="63"/>
      <c r="C179" s="63"/>
      <c r="D179" s="63"/>
      <c r="E179" s="63"/>
      <c r="F179" s="63" t="s">
        <v>230</v>
      </c>
      <c r="G179" s="63"/>
      <c r="H179" s="63"/>
      <c r="I179" s="66"/>
      <c r="J179" s="66"/>
      <c r="K179" s="66"/>
    </row>
    <row r="180" spans="1:11" x14ac:dyDescent="0.35">
      <c r="A180" s="66"/>
      <c r="B180" s="63"/>
      <c r="C180" s="63"/>
      <c r="D180" s="63"/>
      <c r="E180" s="63"/>
      <c r="F180" s="63" t="s">
        <v>263</v>
      </c>
      <c r="G180" s="63"/>
      <c r="H180" s="63"/>
      <c r="I180" s="66"/>
      <c r="J180" s="66"/>
      <c r="K180" s="66"/>
    </row>
    <row r="181" spans="1:11" x14ac:dyDescent="0.35">
      <c r="A181" s="66"/>
      <c r="B181" s="63"/>
      <c r="C181" s="63"/>
      <c r="D181" s="63"/>
      <c r="E181" s="63"/>
      <c r="F181" s="63" t="s">
        <v>241</v>
      </c>
      <c r="G181" s="63"/>
      <c r="H181" s="63"/>
      <c r="I181" s="66"/>
      <c r="J181" s="66"/>
      <c r="K181" s="66"/>
    </row>
    <row r="182" spans="1:11" x14ac:dyDescent="0.35">
      <c r="A182" s="66"/>
      <c r="B182" s="63"/>
      <c r="C182" s="63"/>
      <c r="D182" s="63"/>
      <c r="E182" s="63"/>
      <c r="F182" s="63" t="s">
        <v>250</v>
      </c>
      <c r="G182" s="63"/>
      <c r="H182" s="63"/>
      <c r="I182" s="66"/>
      <c r="J182" s="66"/>
      <c r="K182" s="66"/>
    </row>
    <row r="183" spans="1:11" x14ac:dyDescent="0.35">
      <c r="A183" s="66"/>
      <c r="B183" s="63"/>
      <c r="C183" s="63"/>
      <c r="D183" s="63"/>
      <c r="E183" s="63"/>
      <c r="F183" s="63" t="s">
        <v>284</v>
      </c>
      <c r="G183" s="63"/>
      <c r="H183" s="63"/>
      <c r="I183" s="66"/>
      <c r="J183" s="66"/>
      <c r="K183" s="66"/>
    </row>
    <row r="184" spans="1:11" x14ac:dyDescent="0.35">
      <c r="A184" s="66"/>
      <c r="B184" s="63"/>
      <c r="C184" s="63"/>
      <c r="D184" s="63"/>
      <c r="E184" s="63"/>
      <c r="F184" s="63" t="s">
        <v>285</v>
      </c>
      <c r="G184" s="63"/>
      <c r="H184" s="63"/>
      <c r="I184" s="66"/>
      <c r="J184" s="66"/>
      <c r="K184" s="66"/>
    </row>
    <row r="185" spans="1:11" x14ac:dyDescent="0.35">
      <c r="A185" s="66"/>
      <c r="B185" s="63"/>
      <c r="C185" s="63"/>
      <c r="D185" s="63"/>
      <c r="E185" s="63"/>
      <c r="F185" s="63" t="s">
        <v>255</v>
      </c>
      <c r="G185" s="63"/>
      <c r="H185" s="63"/>
      <c r="I185" s="66"/>
      <c r="J185" s="66"/>
      <c r="K185" s="66"/>
    </row>
    <row r="186" spans="1:11" x14ac:dyDescent="0.35">
      <c r="A186" s="66"/>
      <c r="B186" s="63"/>
      <c r="C186" s="63"/>
      <c r="D186" s="63"/>
      <c r="E186" s="63"/>
      <c r="F186" s="63" t="s">
        <v>264</v>
      </c>
      <c r="G186" s="63"/>
      <c r="H186" s="63"/>
      <c r="I186" s="66"/>
      <c r="J186" s="66"/>
      <c r="K186" s="66"/>
    </row>
    <row r="187" spans="1:11" x14ac:dyDescent="0.35">
      <c r="A187" s="66"/>
      <c r="B187" s="63"/>
      <c r="C187" s="63"/>
      <c r="D187" s="63"/>
      <c r="E187" s="63"/>
      <c r="F187" s="63" t="s">
        <v>265</v>
      </c>
      <c r="G187" s="63"/>
      <c r="H187" s="63"/>
      <c r="I187" s="66"/>
      <c r="J187" s="66"/>
      <c r="K187" s="66"/>
    </row>
    <row r="188" spans="1:11" x14ac:dyDescent="0.35">
      <c r="A188" s="66"/>
      <c r="B188" s="63"/>
      <c r="C188" s="63"/>
      <c r="D188" s="63"/>
      <c r="E188" s="63"/>
      <c r="F188" s="63" t="s">
        <v>228</v>
      </c>
      <c r="G188" s="63"/>
      <c r="H188" s="63"/>
      <c r="I188" s="66"/>
      <c r="J188" s="66"/>
      <c r="K188" s="66"/>
    </row>
    <row r="189" spans="1:11" x14ac:dyDescent="0.35">
      <c r="A189" s="66"/>
      <c r="B189" s="63"/>
      <c r="C189" s="63"/>
      <c r="D189" s="63"/>
      <c r="E189" s="63"/>
      <c r="F189" s="63" t="s">
        <v>280</v>
      </c>
      <c r="G189" s="63"/>
      <c r="H189" s="63"/>
      <c r="I189" s="66"/>
      <c r="J189" s="66"/>
      <c r="K189" s="66"/>
    </row>
    <row r="190" spans="1:11" x14ac:dyDescent="0.35">
      <c r="A190" s="66"/>
      <c r="B190" s="63"/>
      <c r="C190" s="63"/>
      <c r="D190" s="63"/>
      <c r="E190" s="63"/>
      <c r="F190" s="63" t="s">
        <v>300</v>
      </c>
      <c r="G190" s="63"/>
      <c r="H190" s="63"/>
      <c r="I190" s="66"/>
      <c r="J190" s="66"/>
      <c r="K190" s="66"/>
    </row>
    <row r="191" spans="1:11" x14ac:dyDescent="0.35">
      <c r="A191" s="66"/>
      <c r="B191" s="63"/>
      <c r="C191" s="63"/>
      <c r="D191" s="63"/>
      <c r="E191" s="63"/>
      <c r="F191" s="63" t="s">
        <v>227</v>
      </c>
      <c r="G191" s="63"/>
      <c r="H191" s="63"/>
      <c r="I191" s="66"/>
      <c r="J191" s="66"/>
      <c r="K191" s="66"/>
    </row>
    <row r="192" spans="1:11" x14ac:dyDescent="0.35">
      <c r="A192" s="66"/>
      <c r="B192" s="63"/>
      <c r="C192" s="63"/>
      <c r="D192" s="63"/>
      <c r="E192" s="63"/>
      <c r="F192" s="63" t="s">
        <v>294</v>
      </c>
      <c r="G192" s="63"/>
      <c r="H192" s="63"/>
      <c r="I192" s="66"/>
      <c r="J192" s="66"/>
      <c r="K192" s="66"/>
    </row>
    <row r="193" spans="1:11" x14ac:dyDescent="0.35">
      <c r="A193" s="66"/>
      <c r="B193" s="63"/>
      <c r="C193" s="63"/>
      <c r="D193" s="63"/>
      <c r="E193" s="63"/>
      <c r="F193" s="63" t="s">
        <v>324</v>
      </c>
      <c r="G193" s="63"/>
      <c r="H193" s="63"/>
      <c r="I193" s="66"/>
      <c r="J193" s="66"/>
      <c r="K193" s="66"/>
    </row>
    <row r="194" spans="1:11" x14ac:dyDescent="0.35">
      <c r="A194" s="66"/>
      <c r="B194" s="63"/>
      <c r="C194" s="63"/>
      <c r="D194" s="63"/>
      <c r="E194" s="63"/>
      <c r="F194" s="63" t="s">
        <v>309</v>
      </c>
      <c r="G194" s="63"/>
      <c r="H194" s="63"/>
      <c r="I194" s="66"/>
      <c r="J194" s="66"/>
      <c r="K194" s="66"/>
    </row>
    <row r="195" spans="1:11" x14ac:dyDescent="0.35">
      <c r="A195" s="66"/>
      <c r="B195" s="63"/>
      <c r="C195" s="63"/>
      <c r="D195" s="63"/>
      <c r="E195" s="63"/>
      <c r="F195" s="63" t="s">
        <v>325</v>
      </c>
      <c r="G195" s="63"/>
      <c r="H195" s="63"/>
      <c r="I195" s="66"/>
      <c r="J195" s="66"/>
      <c r="K195" s="66"/>
    </row>
    <row r="196" spans="1:11" x14ac:dyDescent="0.35">
      <c r="A196" s="66"/>
      <c r="B196" s="63"/>
      <c r="C196" s="63"/>
      <c r="D196" s="63"/>
      <c r="E196" s="63"/>
      <c r="F196" s="63"/>
      <c r="G196" s="63"/>
      <c r="H196" s="63"/>
      <c r="I196" s="66"/>
      <c r="J196" s="66"/>
      <c r="K196" s="66"/>
    </row>
    <row r="197" spans="1:11" x14ac:dyDescent="0.35">
      <c r="A197" s="66"/>
      <c r="B197" s="63"/>
      <c r="C197" s="63"/>
      <c r="D197" s="63"/>
      <c r="E197" s="63"/>
      <c r="F197" s="63"/>
      <c r="G197" s="63"/>
      <c r="H197" s="63"/>
      <c r="I197" s="66"/>
      <c r="J197" s="66"/>
      <c r="K197" s="66"/>
    </row>
  </sheetData>
  <sheetProtection algorithmName="SHA-512" hashValue="A63wFwqWnLColh5ZGq1qRKHLE8vLxz4FJwSoVCUmOFavdlrnHj0uZM6tkrRuZWjuMbKorjjUgPPfLA8K5rBllA==" saltValue="qQ/ZIBXatxhbUhI59yZyAg==" spinCount="100000" sheet="1" objects="1" scenarios="1"/>
  <sortState xmlns:xlrd2="http://schemas.microsoft.com/office/spreadsheetml/2017/richdata2" ref="F76:F177">
    <sortCondition ref="F76:F177"/>
  </sortState>
  <dataConsolidate/>
  <mergeCells count="190">
    <mergeCell ref="B64:E64"/>
    <mergeCell ref="B67:E67"/>
    <mergeCell ref="G27:H27"/>
    <mergeCell ref="I27:K27"/>
    <mergeCell ref="E44:K44"/>
    <mergeCell ref="E46:K46"/>
    <mergeCell ref="B30:D30"/>
    <mergeCell ref="E30:F30"/>
    <mergeCell ref="G30:H30"/>
    <mergeCell ref="I30:K30"/>
    <mergeCell ref="B36:D36"/>
    <mergeCell ref="I32:K32"/>
    <mergeCell ref="I33:K33"/>
    <mergeCell ref="I34:K34"/>
    <mergeCell ref="I35:K35"/>
    <mergeCell ref="I36:K36"/>
    <mergeCell ref="E38:F38"/>
    <mergeCell ref="G38:H38"/>
    <mergeCell ref="E39:F39"/>
    <mergeCell ref="G39:H39"/>
    <mergeCell ref="I37:K37"/>
    <mergeCell ref="B28:D28"/>
    <mergeCell ref="B29:D29"/>
    <mergeCell ref="F52:G52"/>
    <mergeCell ref="B31:K31"/>
    <mergeCell ref="I38:K38"/>
    <mergeCell ref="I39:K39"/>
    <mergeCell ref="E18:F18"/>
    <mergeCell ref="H13:I13"/>
    <mergeCell ref="H14:I14"/>
    <mergeCell ref="H15:I15"/>
    <mergeCell ref="A48:L48"/>
    <mergeCell ref="A40:L40"/>
    <mergeCell ref="B47:D47"/>
    <mergeCell ref="E47:K47"/>
    <mergeCell ref="B45:D45"/>
    <mergeCell ref="B46:D46"/>
    <mergeCell ref="A41:L41"/>
    <mergeCell ref="B42:K42"/>
    <mergeCell ref="A43:L43"/>
    <mergeCell ref="B44:D44"/>
    <mergeCell ref="G35:H35"/>
    <mergeCell ref="E36:F36"/>
    <mergeCell ref="B27:D27"/>
    <mergeCell ref="E27:F27"/>
    <mergeCell ref="B3:K3"/>
    <mergeCell ref="B24:K24"/>
    <mergeCell ref="H16:I16"/>
    <mergeCell ref="B16:C16"/>
    <mergeCell ref="B14:C14"/>
    <mergeCell ref="B15:C15"/>
    <mergeCell ref="E20:I20"/>
    <mergeCell ref="E21:I21"/>
    <mergeCell ref="B18:C18"/>
    <mergeCell ref="B20:C20"/>
    <mergeCell ref="B52:E52"/>
    <mergeCell ref="E45:K45"/>
    <mergeCell ref="A51:L51"/>
    <mergeCell ref="B50:K50"/>
    <mergeCell ref="E32:F32"/>
    <mergeCell ref="E33:F33"/>
    <mergeCell ref="G33:H33"/>
    <mergeCell ref="E34:F34"/>
    <mergeCell ref="B53:E53"/>
    <mergeCell ref="G32:H32"/>
    <mergeCell ref="G34:H34"/>
    <mergeCell ref="E37:F37"/>
    <mergeCell ref="G37:H37"/>
    <mergeCell ref="G36:H36"/>
    <mergeCell ref="B37:D37"/>
    <mergeCell ref="B38:D38"/>
    <mergeCell ref="B39:D39"/>
    <mergeCell ref="B32:D32"/>
    <mergeCell ref="B33:D33"/>
    <mergeCell ref="B34:D34"/>
    <mergeCell ref="B35:D35"/>
    <mergeCell ref="E35:F35"/>
    <mergeCell ref="A1:L1"/>
    <mergeCell ref="A2:L2"/>
    <mergeCell ref="A22:L22"/>
    <mergeCell ref="A23:L23"/>
    <mergeCell ref="I26:K26"/>
    <mergeCell ref="E26:F26"/>
    <mergeCell ref="B55:E55"/>
    <mergeCell ref="I28:K28"/>
    <mergeCell ref="I29:K29"/>
    <mergeCell ref="E28:F28"/>
    <mergeCell ref="E29:F29"/>
    <mergeCell ref="G28:H28"/>
    <mergeCell ref="G29:H29"/>
    <mergeCell ref="H12:I12"/>
    <mergeCell ref="A25:L25"/>
    <mergeCell ref="B26:D26"/>
    <mergeCell ref="A4:L4"/>
    <mergeCell ref="E12:F12"/>
    <mergeCell ref="E13:F13"/>
    <mergeCell ref="E14:F14"/>
    <mergeCell ref="E15:F15"/>
    <mergeCell ref="E16:F16"/>
    <mergeCell ref="F53:G53"/>
    <mergeCell ref="F55:G55"/>
    <mergeCell ref="B74:K74"/>
    <mergeCell ref="I53:J53"/>
    <mergeCell ref="I55:J55"/>
    <mergeCell ref="I52:J52"/>
    <mergeCell ref="B85:E85"/>
    <mergeCell ref="B86:E86"/>
    <mergeCell ref="B87:E87"/>
    <mergeCell ref="G81:K81"/>
    <mergeCell ref="G82:K82"/>
    <mergeCell ref="G83:K83"/>
    <mergeCell ref="G84:K84"/>
    <mergeCell ref="G85:K85"/>
    <mergeCell ref="G86:K86"/>
    <mergeCell ref="G87:K87"/>
    <mergeCell ref="B83:E83"/>
    <mergeCell ref="B84:E84"/>
    <mergeCell ref="B79:K79"/>
    <mergeCell ref="A80:L80"/>
    <mergeCell ref="B81:E81"/>
    <mergeCell ref="B82:E82"/>
    <mergeCell ref="I67:J67"/>
    <mergeCell ref="I75:J75"/>
    <mergeCell ref="F76:G76"/>
    <mergeCell ref="F61:G61"/>
    <mergeCell ref="I76:J76"/>
    <mergeCell ref="B76:E76"/>
    <mergeCell ref="B61:E61"/>
    <mergeCell ref="A49:L49"/>
    <mergeCell ref="B13:C13"/>
    <mergeCell ref="H7:I7"/>
    <mergeCell ref="G26:H26"/>
    <mergeCell ref="E5:F5"/>
    <mergeCell ref="E7:F7"/>
    <mergeCell ref="E9:F9"/>
    <mergeCell ref="H5:I5"/>
    <mergeCell ref="H9:I9"/>
    <mergeCell ref="B5:C5"/>
    <mergeCell ref="B7:C7"/>
    <mergeCell ref="B9:C9"/>
    <mergeCell ref="B12:C12"/>
    <mergeCell ref="B21:C21"/>
    <mergeCell ref="F64:G64"/>
    <mergeCell ref="F67:G67"/>
    <mergeCell ref="F75:G75"/>
    <mergeCell ref="I58:J58"/>
    <mergeCell ref="I61:J61"/>
    <mergeCell ref="I64:J64"/>
    <mergeCell ref="B54:K54"/>
    <mergeCell ref="B56:E56"/>
    <mergeCell ref="F56:G56"/>
    <mergeCell ref="I56:J56"/>
    <mergeCell ref="B57:E57"/>
    <mergeCell ref="F57:G57"/>
    <mergeCell ref="I57:J57"/>
    <mergeCell ref="B59:E59"/>
    <mergeCell ref="F59:G59"/>
    <mergeCell ref="I59:J59"/>
    <mergeCell ref="F58:G58"/>
    <mergeCell ref="B58:E58"/>
    <mergeCell ref="B60:E60"/>
    <mergeCell ref="F60:G60"/>
    <mergeCell ref="I60:J60"/>
    <mergeCell ref="B62:E62"/>
    <mergeCell ref="F62:G62"/>
    <mergeCell ref="I62:J62"/>
    <mergeCell ref="B63:E63"/>
    <mergeCell ref="F63:G63"/>
    <mergeCell ref="I63:J63"/>
    <mergeCell ref="B65:E65"/>
    <mergeCell ref="F65:G65"/>
    <mergeCell ref="I65:J65"/>
    <mergeCell ref="B66:E66"/>
    <mergeCell ref="F66:G66"/>
    <mergeCell ref="I66:J66"/>
    <mergeCell ref="B68:E68"/>
    <mergeCell ref="F68:G68"/>
    <mergeCell ref="I68:J68"/>
    <mergeCell ref="B73:E73"/>
    <mergeCell ref="F73:G73"/>
    <mergeCell ref="I73:J73"/>
    <mergeCell ref="B69:E69"/>
    <mergeCell ref="F69:G69"/>
    <mergeCell ref="I69:J69"/>
    <mergeCell ref="B71:E71"/>
    <mergeCell ref="F71:G71"/>
    <mergeCell ref="I71:J71"/>
    <mergeCell ref="B72:E72"/>
    <mergeCell ref="F72:G72"/>
    <mergeCell ref="I72:J72"/>
  </mergeCells>
  <dataValidations count="6">
    <dataValidation type="list" allowBlank="1" showInputMessage="1" showErrorMessage="1" sqref="E5" xr:uid="{00000000-0002-0000-0100-000000000000}">
      <formula1>$B$93:$B$106</formula1>
    </dataValidation>
    <dataValidation type="list" allowBlank="1" showInputMessage="1" showErrorMessage="1" sqref="E7:F7" xr:uid="{00000000-0002-0000-0100-000001000000}">
      <formula1>$F$93:$F$195</formula1>
    </dataValidation>
    <dataValidation type="list" allowBlank="1" showInputMessage="1" showErrorMessage="1" sqref="G85:K85" xr:uid="{00000000-0002-0000-0100-000002000000}">
      <formula1>"DESJEPS,DEJEPS,BPJEPS,BFDEVE,CQPMONI"</formula1>
    </dataValidation>
    <dataValidation type="list" allowBlank="1" showInputMessage="1" showErrorMessage="1" sqref="G87:K87 G86:K86" xr:uid="{00000000-0002-0000-0100-000003000000}">
      <formula1>"DESJEPS,DEJEPS,BPJEPS,BFEJ,BFDEVE,BFPERF,CQPTECH,CQPMONI"</formula1>
    </dataValidation>
    <dataValidation type="list" allowBlank="1" showInputMessage="1" showErrorMessage="1" sqref="G83:K84" xr:uid="{00000000-0002-0000-0100-000004000000}">
      <formula1>"DESJEPS,DEJEPS,BPJEPS,BFINIT,CQPMONI,ACCOMP"</formula1>
    </dataValidation>
    <dataValidation type="list" allowBlank="1" showInputMessage="1" showErrorMessage="1" sqref="G82:K82" xr:uid="{2BC55E9F-9392-43BD-9438-8832AD7CC4D8}">
      <formula1>"DESJEPS,DEJEPS,BPJEPS,BFINIT,BFBABRUG,CQPMONI,ACCOMP"</formula1>
    </dataValidation>
  </dataValidations>
  <pageMargins left="0" right="0" top="0.35433070866141736" bottom="0.35433070866141736" header="0.31496062992125984" footer="0.31496062992125984"/>
  <pageSetup paperSize="9" scale="90" fitToHeight="0" orientation="portrait" r:id="rId1"/>
  <headerFooter>
    <oddFooter>&amp;LFédération Française de Rugby&amp;C2024-2025&amp;R&amp;P</oddFooter>
  </headerFooter>
  <rowBreaks count="2" manualBreakCount="2">
    <brk id="22"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theme="4"/>
    <pageSetUpPr fitToPage="1"/>
  </sheetPr>
  <dimension ref="A1:L109"/>
  <sheetViews>
    <sheetView topLeftCell="B1" zoomScale="70" zoomScaleNormal="70" workbookViewId="0">
      <selection activeCell="D72" sqref="D72"/>
    </sheetView>
  </sheetViews>
  <sheetFormatPr baseColWidth="10" defaultColWidth="11.453125" defaultRowHeight="14.5" x14ac:dyDescent="0.35"/>
  <cols>
    <col min="1" max="1" width="3.1796875" style="2" hidden="1" customWidth="1"/>
    <col min="2" max="2" width="8.1796875" style="5" customWidth="1"/>
    <col min="3" max="3" width="90.81640625" style="157" customWidth="1"/>
    <col min="4" max="4" width="31.81640625" style="3" customWidth="1"/>
    <col min="5" max="5" width="17.54296875" style="6" customWidth="1"/>
    <col min="6" max="6" width="9.7265625" style="6" customWidth="1"/>
    <col min="7" max="7" width="17.54296875" style="6" customWidth="1"/>
    <col min="8" max="8" width="10.1796875" style="6" customWidth="1"/>
    <col min="9" max="9" width="17.7265625" style="6" customWidth="1"/>
    <col min="10" max="10" width="14" style="6" customWidth="1"/>
    <col min="11" max="11" width="64.54296875" style="100" bestFit="1" customWidth="1"/>
    <col min="12" max="16384" width="11.453125" style="1"/>
  </cols>
  <sheetData>
    <row r="1" spans="1:12" ht="57" customHeight="1" x14ac:dyDescent="0.35">
      <c r="A1" s="37"/>
      <c r="B1" s="292" t="s">
        <v>178</v>
      </c>
      <c r="C1" s="293"/>
      <c r="D1" s="293"/>
      <c r="E1" s="293"/>
      <c r="F1" s="293"/>
      <c r="G1" s="293"/>
      <c r="H1" s="293"/>
      <c r="I1" s="293"/>
      <c r="J1" s="294"/>
      <c r="K1" s="163"/>
    </row>
    <row r="2" spans="1:12" s="11" customFormat="1" ht="45" customHeight="1" x14ac:dyDescent="0.7">
      <c r="A2" s="38"/>
      <c r="B2" s="305">
        <f>'1. Fiche identité EDR'!E9</f>
        <v>0</v>
      </c>
      <c r="C2" s="305"/>
      <c r="D2" s="77">
        <f>'1. Fiche identité EDR'!K9</f>
        <v>0</v>
      </c>
      <c r="E2" s="295" t="s">
        <v>472</v>
      </c>
      <c r="F2" s="296"/>
      <c r="G2" s="296"/>
      <c r="H2" s="296"/>
      <c r="I2" s="296"/>
      <c r="J2" s="297"/>
      <c r="K2" s="164"/>
      <c r="L2" s="11" t="s">
        <v>352</v>
      </c>
    </row>
    <row r="3" spans="1:12" s="11" customFormat="1" ht="18.75" customHeight="1" thickBot="1" x14ac:dyDescent="0.75">
      <c r="A3" s="52"/>
      <c r="B3" s="81"/>
      <c r="C3" s="140"/>
      <c r="D3" s="82"/>
      <c r="E3" s="306"/>
      <c r="F3" s="306"/>
      <c r="G3" s="307"/>
      <c r="H3" s="307"/>
      <c r="I3" s="82"/>
      <c r="J3" s="83"/>
      <c r="K3" s="164"/>
    </row>
    <row r="4" spans="1:12" ht="48" customHeight="1" thickBot="1" x14ac:dyDescent="0.4">
      <c r="A4" s="45"/>
      <c r="B4" s="303" t="s">
        <v>184</v>
      </c>
      <c r="C4" s="304"/>
      <c r="D4" s="79">
        <f>IF(E2="Renouvellement",2,1)</f>
        <v>1</v>
      </c>
      <c r="E4" s="300" t="str">
        <f>IF(E5=1,"CONFORME 1 ETOILE","NON CONFORME 1 ETOILE")</f>
        <v>NON CONFORME 1 ETOILE</v>
      </c>
      <c r="F4" s="301"/>
      <c r="G4" s="300" t="str">
        <f>IF(G5=2,"CONFORME 2 ETOILES","NON CONFORME 2 ETOILES")</f>
        <v>NON CONFORME 2 ETOILES</v>
      </c>
      <c r="H4" s="301"/>
      <c r="I4" s="300" t="str">
        <f>IF(I5=3,"CONFORME 3 ETOILES","NON CONFORME 3 ETOILES")</f>
        <v>NON CONFORME 3 ETOILES</v>
      </c>
      <c r="J4" s="301"/>
      <c r="K4" s="163"/>
    </row>
    <row r="5" spans="1:12" ht="16.5" customHeight="1" thickBot="1" x14ac:dyDescent="0.4">
      <c r="A5" s="46"/>
      <c r="B5" s="47"/>
      <c r="C5" s="141"/>
      <c r="D5" s="80">
        <f>LARGE(E5:J5, 1)</f>
        <v>0</v>
      </c>
      <c r="E5" s="302">
        <f>IF(AND(F8=1,F9=1,F10=1,F13=1,F18=1,F20=1,F21=1,F22=1,F26=1,F27=1,F28=1,F29=1,F30=1,F31=1,F36=1,F38=1,F39=1,F43=1,F44=1,F45=1,F46=1,F47=1,F49=1,F53=1,F55=1,F56=1,F57=1,F58=1,F63=1,F68=1,F70=1,F71=1,F74=1,F77=1,F94=1,F95=1,F100=1,F101=1,F85=1,F87=1,F103=1,F105=1, F11=1,F23=1,F83=1,F64=1,F65=1,F24=1),1,0)</f>
        <v>0</v>
      </c>
      <c r="F5" s="302"/>
      <c r="G5" s="302">
        <f>IF(AND(H8=1,H9=1,H10=1,H13=1,H18=1,H20=1,H21=1,H22=1,H23=1,H26=1,H27=1,H28=1,H29=1,H30=1,H72=1,H31=1,H32=1,H36=1,H37=1,H38=1,H39=1,H43=1,H44=1,H45=1,H46=1,H47=1,H49=1,H53=1,H56=1,H58=1,H63=1,H68=1,H69=1,H70=1,H71=1,H74=1,H77=1,H94=1,H95=1,H100=1,H101=1,H102=1,H11=1,H59=1,H78=1,H84=1,H85=1,H86=1,H97=1,H103=1,H105=1,H52=1,H19=1,H55=1,H87=1,H57=1,H83=1,H64=1,H65=1,H54=1,H24=1),2,0)</f>
        <v>0</v>
      </c>
      <c r="H5" s="302"/>
      <c r="I5" s="302">
        <f>IF(AND(J8=1,J9=1,J10=1,J13=1,J18=1,J20=1,J21=1,J22=1,J23=1,J26=1,J27=1,J28=1,J29=1,J30=1,J31=1,J32=1,J36=1,J37=1,J38=1,J39=1,J43=1,J44=1,J45=1,J46=1,J47=1,J49=1,J53=1,J56=1,J58=1,J63=1,J69=1,J70=1,J71=1,J72=1,J74=1,J77=1,J94=1,J95=1,J100=1,J101=1,J102=1,J11=1,J33=1,J59=1,J78=1,J84=1,J85=1,J86=1,J96=1,J97=1,J103=1,J104=1,J105=1,J52=1,J40=1,J19=1,J24=1,J50=1,J79=1,J87=1,J68=1,J55=1,J60=1,J66=1,J12=1,J57=1,J83=1,J64=1,J65=1,J54=1),3,0)</f>
        <v>0</v>
      </c>
      <c r="J5" s="302"/>
      <c r="K5" s="163"/>
    </row>
    <row r="6" spans="1:12" s="121" customFormat="1" ht="42" customHeight="1" thickBot="1" x14ac:dyDescent="0.65">
      <c r="A6" s="39" t="s">
        <v>8</v>
      </c>
      <c r="B6" s="41" t="s">
        <v>39</v>
      </c>
      <c r="C6" s="142"/>
      <c r="D6" s="42"/>
      <c r="E6" s="298"/>
      <c r="F6" s="299"/>
      <c r="G6" s="298"/>
      <c r="H6" s="299"/>
      <c r="I6" s="298"/>
      <c r="J6" s="299"/>
      <c r="K6" s="165"/>
    </row>
    <row r="7" spans="1:12" s="120" customFormat="1" ht="42" customHeight="1" thickBot="1" x14ac:dyDescent="0.6">
      <c r="A7" s="139" t="s">
        <v>40</v>
      </c>
      <c r="B7" s="103" t="s">
        <v>168</v>
      </c>
      <c r="C7" s="143"/>
      <c r="D7" s="105"/>
      <c r="E7" s="172">
        <v>4</v>
      </c>
      <c r="F7" s="173"/>
      <c r="G7" s="173">
        <v>5</v>
      </c>
      <c r="H7" s="173"/>
      <c r="I7" s="173">
        <v>6</v>
      </c>
      <c r="J7" s="106"/>
      <c r="K7" s="166"/>
    </row>
    <row r="8" spans="1:12" ht="41.25" customHeight="1" x14ac:dyDescent="0.35">
      <c r="A8" s="48"/>
      <c r="B8" s="107" t="s">
        <v>36</v>
      </c>
      <c r="C8" s="144" t="s">
        <v>203</v>
      </c>
      <c r="D8" s="69"/>
      <c r="E8" s="108" t="s">
        <v>5</v>
      </c>
      <c r="F8" s="109">
        <f>IF(D8="oui",1,2)</f>
        <v>2</v>
      </c>
      <c r="G8" s="110" t="s">
        <v>5</v>
      </c>
      <c r="H8" s="109">
        <f>IF(D8="oui",1,2)</f>
        <v>2</v>
      </c>
      <c r="I8" s="110" t="s">
        <v>5</v>
      </c>
      <c r="J8" s="109">
        <f>IF(D8="oui",1,2)</f>
        <v>2</v>
      </c>
      <c r="K8" s="163"/>
    </row>
    <row r="9" spans="1:12" ht="41.25" customHeight="1" x14ac:dyDescent="0.35">
      <c r="A9" s="49"/>
      <c r="B9" s="111" t="s">
        <v>37</v>
      </c>
      <c r="C9" s="145" t="s">
        <v>202</v>
      </c>
      <c r="D9" s="69"/>
      <c r="E9" s="112" t="s">
        <v>5</v>
      </c>
      <c r="F9" s="113">
        <f>IF(D9="oui",1,2)</f>
        <v>2</v>
      </c>
      <c r="G9" s="112" t="s">
        <v>5</v>
      </c>
      <c r="H9" s="113">
        <f>IF(D9="oui",1,2)</f>
        <v>2</v>
      </c>
      <c r="I9" s="112" t="s">
        <v>5</v>
      </c>
      <c r="J9" s="113">
        <f>IF(D9="oui",1,2)</f>
        <v>2</v>
      </c>
      <c r="K9" s="163"/>
    </row>
    <row r="10" spans="1:12" ht="41.25" customHeight="1" x14ac:dyDescent="0.35">
      <c r="A10" s="49"/>
      <c r="B10" s="111" t="s">
        <v>38</v>
      </c>
      <c r="C10" s="145" t="s">
        <v>410</v>
      </c>
      <c r="D10" s="70"/>
      <c r="E10" s="112" t="s">
        <v>5</v>
      </c>
      <c r="F10" s="113">
        <f>IF(D10="oui",1,2)</f>
        <v>2</v>
      </c>
      <c r="G10" s="112" t="s">
        <v>5</v>
      </c>
      <c r="H10" s="113">
        <f>IF(D10="oui",1,2)</f>
        <v>2</v>
      </c>
      <c r="I10" s="112" t="s">
        <v>5</v>
      </c>
      <c r="J10" s="113">
        <f>IF(D10="oui",1,2)</f>
        <v>2</v>
      </c>
      <c r="K10" s="163"/>
    </row>
    <row r="11" spans="1:12" ht="41.25" customHeight="1" x14ac:dyDescent="0.35">
      <c r="A11" s="49"/>
      <c r="B11" s="111" t="s">
        <v>41</v>
      </c>
      <c r="C11" s="145" t="s">
        <v>10</v>
      </c>
      <c r="D11" s="70"/>
      <c r="E11" s="112" t="s">
        <v>5</v>
      </c>
      <c r="F11" s="113">
        <f>IF(D11="oui",1,2)</f>
        <v>2</v>
      </c>
      <c r="G11" s="112" t="s">
        <v>5</v>
      </c>
      <c r="H11" s="113">
        <f>IF(D11="oui",1,2)</f>
        <v>2</v>
      </c>
      <c r="I11" s="112" t="s">
        <v>5</v>
      </c>
      <c r="J11" s="113">
        <f>IF(D11="oui",1,2)</f>
        <v>2</v>
      </c>
      <c r="K11" s="163"/>
    </row>
    <row r="12" spans="1:12" ht="41.25" customHeight="1" x14ac:dyDescent="0.35">
      <c r="A12" s="49"/>
      <c r="B12" s="111" t="s">
        <v>42</v>
      </c>
      <c r="C12" s="145" t="s">
        <v>419</v>
      </c>
      <c r="D12" s="70"/>
      <c r="E12" s="112" t="s">
        <v>6</v>
      </c>
      <c r="F12" s="113"/>
      <c r="G12" s="112" t="s">
        <v>6</v>
      </c>
      <c r="H12" s="113"/>
      <c r="I12" s="112" t="s">
        <v>5</v>
      </c>
      <c r="J12" s="113">
        <f>IF(D12="oui",1,2)</f>
        <v>2</v>
      </c>
      <c r="K12" s="161"/>
    </row>
    <row r="13" spans="1:12" ht="41.25" customHeight="1" x14ac:dyDescent="0.35">
      <c r="A13" s="49"/>
      <c r="B13" s="111" t="s">
        <v>43</v>
      </c>
      <c r="C13" s="145" t="s">
        <v>0</v>
      </c>
      <c r="D13" s="71"/>
      <c r="E13" s="112" t="s">
        <v>5</v>
      </c>
      <c r="F13" s="113">
        <f>IF(D13&gt;0,1,2)</f>
        <v>2</v>
      </c>
      <c r="G13" s="112" t="s">
        <v>5</v>
      </c>
      <c r="H13" s="113">
        <f>IF(D13&gt;0,1,2)</f>
        <v>2</v>
      </c>
      <c r="I13" s="112" t="s">
        <v>5</v>
      </c>
      <c r="J13" s="113">
        <f>IF(D13&gt;0,1,2)</f>
        <v>2</v>
      </c>
      <c r="K13" s="163"/>
    </row>
    <row r="14" spans="1:12" ht="41.25" customHeight="1" x14ac:dyDescent="0.35">
      <c r="A14" s="49"/>
      <c r="B14" s="111" t="s">
        <v>44</v>
      </c>
      <c r="C14" s="145" t="s">
        <v>11</v>
      </c>
      <c r="D14" s="72"/>
      <c r="E14" s="112" t="s">
        <v>7</v>
      </c>
      <c r="F14" s="113"/>
      <c r="G14" s="112" t="s">
        <v>7</v>
      </c>
      <c r="H14" s="113"/>
      <c r="I14" s="112" t="s">
        <v>7</v>
      </c>
      <c r="J14" s="113"/>
      <c r="K14" s="163"/>
    </row>
    <row r="15" spans="1:12" ht="41.25" customHeight="1" x14ac:dyDescent="0.35">
      <c r="A15" s="49"/>
      <c r="B15" s="111" t="s">
        <v>45</v>
      </c>
      <c r="C15" s="146" t="s">
        <v>414</v>
      </c>
      <c r="D15" s="71"/>
      <c r="E15" s="112" t="s">
        <v>7</v>
      </c>
      <c r="F15" s="113"/>
      <c r="G15" s="112" t="s">
        <v>7</v>
      </c>
      <c r="H15" s="113"/>
      <c r="I15" s="112" t="s">
        <v>7</v>
      </c>
      <c r="J15" s="113"/>
      <c r="K15" s="163"/>
    </row>
    <row r="16" spans="1:12" ht="41.25" customHeight="1" thickBot="1" x14ac:dyDescent="0.4">
      <c r="A16" s="50"/>
      <c r="B16" s="111" t="s">
        <v>46</v>
      </c>
      <c r="C16" s="147" t="s">
        <v>406</v>
      </c>
      <c r="D16" s="73"/>
      <c r="E16" s="114" t="s">
        <v>7</v>
      </c>
      <c r="F16" s="115"/>
      <c r="G16" s="114" t="s">
        <v>7</v>
      </c>
      <c r="H16" s="115"/>
      <c r="I16" s="114" t="s">
        <v>7</v>
      </c>
      <c r="J16" s="115"/>
      <c r="K16" s="163"/>
    </row>
    <row r="17" spans="1:11" s="120" customFormat="1" ht="41.25" customHeight="1" thickBot="1" x14ac:dyDescent="0.6">
      <c r="A17" s="138"/>
      <c r="B17" s="103" t="s">
        <v>47</v>
      </c>
      <c r="C17" s="143"/>
      <c r="D17" s="104"/>
      <c r="E17" s="172">
        <v>5</v>
      </c>
      <c r="F17" s="173"/>
      <c r="G17" s="173">
        <v>6</v>
      </c>
      <c r="H17" s="173"/>
      <c r="I17" s="173">
        <v>7</v>
      </c>
      <c r="J17" s="106"/>
      <c r="K17" s="166"/>
    </row>
    <row r="18" spans="1:11" ht="41.25" customHeight="1" x14ac:dyDescent="0.35">
      <c r="A18" s="40"/>
      <c r="B18" s="116" t="s">
        <v>48</v>
      </c>
      <c r="C18" s="150" t="s">
        <v>204</v>
      </c>
      <c r="D18" s="69"/>
      <c r="E18" s="110" t="s">
        <v>5</v>
      </c>
      <c r="F18" s="109">
        <f>IF(D18="oui",1,2)</f>
        <v>2</v>
      </c>
      <c r="G18" s="110" t="s">
        <v>5</v>
      </c>
      <c r="H18" s="109">
        <f>IF(D18="oui",1,2)</f>
        <v>2</v>
      </c>
      <c r="I18" s="110" t="s">
        <v>5</v>
      </c>
      <c r="J18" s="109">
        <f>IF(D18="oui",1,2)</f>
        <v>2</v>
      </c>
      <c r="K18" s="163"/>
    </row>
    <row r="19" spans="1:11" ht="41.25" customHeight="1" x14ac:dyDescent="0.35">
      <c r="A19" s="40"/>
      <c r="B19" s="117" t="s">
        <v>50</v>
      </c>
      <c r="C19" s="149" t="s">
        <v>495</v>
      </c>
      <c r="D19" s="159">
        <f>'1. Fiche identité EDR'!F57</f>
        <v>0</v>
      </c>
      <c r="E19" s="112" t="s">
        <v>6</v>
      </c>
      <c r="F19" s="113"/>
      <c r="G19" s="112" t="s">
        <v>21</v>
      </c>
      <c r="H19" s="113">
        <f>IF(D19&gt;=6,1,2)</f>
        <v>2</v>
      </c>
      <c r="I19" s="112" t="s">
        <v>26</v>
      </c>
      <c r="J19" s="113">
        <f>IF(D19&gt;=9,1,2)</f>
        <v>2</v>
      </c>
      <c r="K19" s="163"/>
    </row>
    <row r="20" spans="1:11" ht="41.25" customHeight="1" x14ac:dyDescent="0.35">
      <c r="A20" s="40"/>
      <c r="B20" s="117" t="s">
        <v>49</v>
      </c>
      <c r="C20" s="149" t="s">
        <v>496</v>
      </c>
      <c r="D20" s="159">
        <f>'1. Fiche identité EDR'!F60</f>
        <v>0</v>
      </c>
      <c r="E20" s="112" t="s">
        <v>20</v>
      </c>
      <c r="F20" s="113">
        <f>IF(D20&gt;=2,1,2)</f>
        <v>2</v>
      </c>
      <c r="G20" s="112" t="s">
        <v>22</v>
      </c>
      <c r="H20" s="113">
        <f>IF(D20&gt;=8,1,2)</f>
        <v>2</v>
      </c>
      <c r="I20" s="112" t="s">
        <v>24</v>
      </c>
      <c r="J20" s="113">
        <f>IF(D20&gt;=12,1,2)</f>
        <v>2</v>
      </c>
      <c r="K20" s="163"/>
    </row>
    <row r="21" spans="1:11" ht="41.25" customHeight="1" x14ac:dyDescent="0.35">
      <c r="A21" s="40"/>
      <c r="B21" s="117" t="s">
        <v>51</v>
      </c>
      <c r="C21" s="149" t="s">
        <v>497</v>
      </c>
      <c r="D21" s="159">
        <f>'1. Fiche identité EDR'!F63</f>
        <v>0</v>
      </c>
      <c r="E21" s="112" t="s">
        <v>20</v>
      </c>
      <c r="F21" s="113">
        <f>IF(D21&gt;=2,1,2)</f>
        <v>2</v>
      </c>
      <c r="G21" s="112" t="s">
        <v>23</v>
      </c>
      <c r="H21" s="113">
        <f>IF(D21&gt;=10,1,2)</f>
        <v>2</v>
      </c>
      <c r="I21" s="112" t="s">
        <v>25</v>
      </c>
      <c r="J21" s="113">
        <f>IF(D21&gt;=15,1,2)</f>
        <v>2</v>
      </c>
      <c r="K21" s="163"/>
    </row>
    <row r="22" spans="1:11" ht="41.25" customHeight="1" x14ac:dyDescent="0.35">
      <c r="A22" s="40"/>
      <c r="B22" s="117" t="s">
        <v>52</v>
      </c>
      <c r="C22" s="149" t="s">
        <v>498</v>
      </c>
      <c r="D22" s="159">
        <f>'1. Fiche identité EDR'!F66</f>
        <v>0</v>
      </c>
      <c r="E22" s="112" t="s">
        <v>424</v>
      </c>
      <c r="F22" s="113">
        <f>IF(D22&gt;=4,1,2)</f>
        <v>2</v>
      </c>
      <c r="G22" s="112" t="s">
        <v>24</v>
      </c>
      <c r="H22" s="113">
        <f>IF(D22&gt;=12,1,2)</f>
        <v>2</v>
      </c>
      <c r="I22" s="112" t="s">
        <v>27</v>
      </c>
      <c r="J22" s="113">
        <f>IF(D22&gt;=18,1,2)</f>
        <v>2</v>
      </c>
      <c r="K22" s="163"/>
    </row>
    <row r="23" spans="1:11" ht="41.25" customHeight="1" x14ac:dyDescent="0.35">
      <c r="A23" s="40"/>
      <c r="B23" s="117" t="s">
        <v>53</v>
      </c>
      <c r="C23" s="149" t="s">
        <v>499</v>
      </c>
      <c r="D23" s="159">
        <f>'1. Fiche identité EDR'!F69</f>
        <v>0</v>
      </c>
      <c r="E23" s="112" t="s">
        <v>424</v>
      </c>
      <c r="F23" s="113">
        <f>IF(D23&gt;=4,1,2)</f>
        <v>2</v>
      </c>
      <c r="G23" s="112" t="s">
        <v>25</v>
      </c>
      <c r="H23" s="113">
        <f>IF(D23&gt;=15,1,2)</f>
        <v>2</v>
      </c>
      <c r="I23" s="112" t="s">
        <v>28</v>
      </c>
      <c r="J23" s="113">
        <f>IF(D23&gt;=23,1,2)</f>
        <v>2</v>
      </c>
      <c r="K23" s="163"/>
    </row>
    <row r="24" spans="1:11" ht="41.25" customHeight="1" thickBot="1" x14ac:dyDescent="0.4">
      <c r="A24" s="40"/>
      <c r="B24" s="111" t="s">
        <v>54</v>
      </c>
      <c r="C24" s="145" t="s">
        <v>500</v>
      </c>
      <c r="D24" s="159">
        <f>'1. Fiche identité EDR'!F72</f>
        <v>0</v>
      </c>
      <c r="E24" s="112" t="s">
        <v>20</v>
      </c>
      <c r="F24" s="113">
        <f>IF(D24&gt;=2,1,2)</f>
        <v>2</v>
      </c>
      <c r="G24" s="112" t="s">
        <v>22</v>
      </c>
      <c r="H24" s="113">
        <f>IF(D24&gt;=8,1,2)</f>
        <v>2</v>
      </c>
      <c r="I24" s="112" t="s">
        <v>473</v>
      </c>
      <c r="J24" s="113">
        <f>IF(D24&gt;=20,1,2)</f>
        <v>2</v>
      </c>
      <c r="K24" s="163"/>
    </row>
    <row r="25" spans="1:11" s="120" customFormat="1" ht="41.25" customHeight="1" thickBot="1" x14ac:dyDescent="0.6">
      <c r="A25" s="124"/>
      <c r="B25" s="103" t="s">
        <v>65</v>
      </c>
      <c r="C25" s="143"/>
      <c r="D25" s="104"/>
      <c r="E25" s="172">
        <v>7</v>
      </c>
      <c r="F25" s="173"/>
      <c r="G25" s="173">
        <v>8</v>
      </c>
      <c r="H25" s="173"/>
      <c r="I25" s="173">
        <v>9</v>
      </c>
      <c r="J25" s="106"/>
      <c r="K25" s="166"/>
    </row>
    <row r="26" spans="1:11" ht="41.25" customHeight="1" x14ac:dyDescent="0.35">
      <c r="A26" s="40"/>
      <c r="B26" s="116" t="s">
        <v>55</v>
      </c>
      <c r="C26" s="150" t="s">
        <v>205</v>
      </c>
      <c r="D26" s="69"/>
      <c r="E26" s="110" t="s">
        <v>29</v>
      </c>
      <c r="F26" s="109">
        <f>IF(D26&gt;=1,1,2)</f>
        <v>2</v>
      </c>
      <c r="G26" s="110" t="s">
        <v>29</v>
      </c>
      <c r="H26" s="109">
        <f>IF(D26&gt;=1,1,2)</f>
        <v>2</v>
      </c>
      <c r="I26" s="110" t="s">
        <v>20</v>
      </c>
      <c r="J26" s="109">
        <f>IF(D26&gt;=2,1,2)</f>
        <v>2</v>
      </c>
      <c r="K26" s="163"/>
    </row>
    <row r="27" spans="1:11" ht="41.25" customHeight="1" x14ac:dyDescent="0.35">
      <c r="A27" s="40"/>
      <c r="B27" s="117" t="s">
        <v>56</v>
      </c>
      <c r="C27" s="149" t="s">
        <v>207</v>
      </c>
      <c r="D27" s="70"/>
      <c r="E27" s="112" t="s">
        <v>5</v>
      </c>
      <c r="F27" s="113">
        <f>IF(D27="oui",1,2)</f>
        <v>2</v>
      </c>
      <c r="G27" s="112" t="s">
        <v>5</v>
      </c>
      <c r="H27" s="113">
        <f>IF(D27="oui",1,2)</f>
        <v>2</v>
      </c>
      <c r="I27" s="112" t="s">
        <v>5</v>
      </c>
      <c r="J27" s="113">
        <f>IF(D27="oui",1,2)</f>
        <v>2</v>
      </c>
      <c r="K27" s="163"/>
    </row>
    <row r="28" spans="1:11" ht="41.25" customHeight="1" x14ac:dyDescent="0.35">
      <c r="A28" s="40"/>
      <c r="B28" s="117" t="s">
        <v>57</v>
      </c>
      <c r="C28" s="149" t="s">
        <v>420</v>
      </c>
      <c r="D28" s="70"/>
      <c r="E28" s="112" t="s">
        <v>32</v>
      </c>
      <c r="F28" s="113">
        <f>IF(OR(D28="1 pour 4",D28="1 pour 3",D28="1 pour 2",D28="1 pour 1"),1,2)</f>
        <v>2</v>
      </c>
      <c r="G28" s="112" t="s">
        <v>30</v>
      </c>
      <c r="H28" s="113">
        <f>IF(OR(D28="1 pour 3",D28="1 pour 2",D28="1 pour 1"),1,2)</f>
        <v>2</v>
      </c>
      <c r="I28" s="112" t="s">
        <v>33</v>
      </c>
      <c r="J28" s="113">
        <f>IF(OR(D28="1 pour 2",D28="1 pour 1"),1,2)</f>
        <v>2</v>
      </c>
      <c r="K28" s="163"/>
    </row>
    <row r="29" spans="1:11" ht="41.25" customHeight="1" x14ac:dyDescent="0.35">
      <c r="A29" s="40"/>
      <c r="B29" s="117" t="s">
        <v>58</v>
      </c>
      <c r="C29" s="149" t="s">
        <v>421</v>
      </c>
      <c r="D29" s="70"/>
      <c r="E29" s="112" t="s">
        <v>31</v>
      </c>
      <c r="F29" s="113">
        <f>IF(OR(D29="1 pour 5",D29="1 pour 4",D29="1 pour 3",D29= "plus d'1 pour 3"),1,2)</f>
        <v>2</v>
      </c>
      <c r="G29" s="112" t="s">
        <v>32</v>
      </c>
      <c r="H29" s="113">
        <f>IF(OR(D29="1 pour 4",D29="1 pour 3",D29= "plus d'1 pour 3"),1,2)</f>
        <v>2</v>
      </c>
      <c r="I29" s="112" t="s">
        <v>30</v>
      </c>
      <c r="J29" s="113">
        <f>IF(OR(D29="1 pour 3",D29= "plus d'1 pour 3"),1,2)</f>
        <v>2</v>
      </c>
      <c r="K29" s="163"/>
    </row>
    <row r="30" spans="1:11" ht="41.25" customHeight="1" x14ac:dyDescent="0.35">
      <c r="A30" s="40"/>
      <c r="B30" s="117" t="s">
        <v>59</v>
      </c>
      <c r="C30" s="151" t="s">
        <v>206</v>
      </c>
      <c r="D30" s="70"/>
      <c r="E30" s="112" t="s">
        <v>5</v>
      </c>
      <c r="F30" s="113">
        <f>IF(D30="oui",1,2)</f>
        <v>2</v>
      </c>
      <c r="G30" s="112" t="s">
        <v>5</v>
      </c>
      <c r="H30" s="113">
        <f>IF(D30="oui",1,2)</f>
        <v>2</v>
      </c>
      <c r="I30" s="112" t="s">
        <v>5</v>
      </c>
      <c r="J30" s="113">
        <f>IF(D30="oui",1,2)</f>
        <v>2</v>
      </c>
      <c r="K30" s="163"/>
    </row>
    <row r="31" spans="1:11" ht="41.25" customHeight="1" x14ac:dyDescent="0.35">
      <c r="A31" s="40"/>
      <c r="B31" s="117" t="s">
        <v>388</v>
      </c>
      <c r="C31" s="151" t="s">
        <v>208</v>
      </c>
      <c r="D31" s="72"/>
      <c r="E31" s="112" t="s">
        <v>5</v>
      </c>
      <c r="F31" s="113">
        <f>IF(D31="oui",1,2)</f>
        <v>2</v>
      </c>
      <c r="G31" s="112" t="s">
        <v>5</v>
      </c>
      <c r="H31" s="113">
        <f>IF(D31="oui",1,2)</f>
        <v>2</v>
      </c>
      <c r="I31" s="112" t="s">
        <v>5</v>
      </c>
      <c r="J31" s="113">
        <f>IF(D31="oui",1,2)</f>
        <v>2</v>
      </c>
      <c r="K31" s="163"/>
    </row>
    <row r="32" spans="1:11" ht="41.25" customHeight="1" x14ac:dyDescent="0.35">
      <c r="A32" s="40"/>
      <c r="B32" s="117" t="s">
        <v>60</v>
      </c>
      <c r="C32" s="149" t="s">
        <v>209</v>
      </c>
      <c r="D32" s="71"/>
      <c r="E32" s="112" t="s">
        <v>6</v>
      </c>
      <c r="F32" s="113"/>
      <c r="G32" s="112" t="s">
        <v>5</v>
      </c>
      <c r="H32" s="113">
        <f>IF(D32="oui",1,2)</f>
        <v>2</v>
      </c>
      <c r="I32" s="112" t="s">
        <v>5</v>
      </c>
      <c r="J32" s="113">
        <f>IF(D32="oui",1,2)</f>
        <v>2</v>
      </c>
      <c r="K32" s="163"/>
    </row>
    <row r="33" spans="1:11" ht="41.25" customHeight="1" x14ac:dyDescent="0.35">
      <c r="A33" s="40"/>
      <c r="B33" s="117" t="s">
        <v>61</v>
      </c>
      <c r="C33" s="149" t="s">
        <v>506</v>
      </c>
      <c r="D33" s="70"/>
      <c r="E33" s="112" t="s">
        <v>6</v>
      </c>
      <c r="F33" s="113"/>
      <c r="G33" s="112" t="s">
        <v>6</v>
      </c>
      <c r="H33" s="113"/>
      <c r="I33" s="112" t="s">
        <v>5</v>
      </c>
      <c r="J33" s="113">
        <f>IF(D33="oui",1,2)</f>
        <v>2</v>
      </c>
      <c r="K33" s="163"/>
    </row>
    <row r="34" spans="1:11" ht="41.25" customHeight="1" thickBot="1" x14ac:dyDescent="0.4">
      <c r="A34" s="40"/>
      <c r="B34" s="117" t="s">
        <v>62</v>
      </c>
      <c r="C34" s="152" t="s">
        <v>389</v>
      </c>
      <c r="D34" s="73"/>
      <c r="E34" s="114" t="s">
        <v>7</v>
      </c>
      <c r="F34" s="115"/>
      <c r="G34" s="114" t="s">
        <v>7</v>
      </c>
      <c r="H34" s="115"/>
      <c r="I34" s="114" t="s">
        <v>7</v>
      </c>
      <c r="J34" s="115"/>
      <c r="K34" s="163"/>
    </row>
    <row r="35" spans="1:11" s="120" customFormat="1" ht="41.25" customHeight="1" thickBot="1" x14ac:dyDescent="0.6">
      <c r="A35" s="124" t="s">
        <v>66</v>
      </c>
      <c r="B35" s="103" t="s">
        <v>109</v>
      </c>
      <c r="C35" s="143"/>
      <c r="D35" s="104"/>
      <c r="E35" s="172">
        <v>4</v>
      </c>
      <c r="F35" s="173"/>
      <c r="G35" s="173">
        <v>5</v>
      </c>
      <c r="H35" s="173"/>
      <c r="I35" s="173">
        <v>5</v>
      </c>
      <c r="J35" s="106"/>
      <c r="K35" s="166"/>
    </row>
    <row r="36" spans="1:11" ht="41.25" customHeight="1" x14ac:dyDescent="0.35">
      <c r="A36" s="40"/>
      <c r="B36" s="116" t="s">
        <v>63</v>
      </c>
      <c r="C36" s="150" t="s">
        <v>210</v>
      </c>
      <c r="D36" s="69"/>
      <c r="E36" s="110" t="s">
        <v>5</v>
      </c>
      <c r="F36" s="109">
        <f>IF(D36="oui",1,2)</f>
        <v>2</v>
      </c>
      <c r="G36" s="110" t="s">
        <v>5</v>
      </c>
      <c r="H36" s="109">
        <f>IF(D36="oui",1,2)</f>
        <v>2</v>
      </c>
      <c r="I36" s="110" t="s">
        <v>5</v>
      </c>
      <c r="J36" s="109">
        <f>IF(D36="oui",1,2)</f>
        <v>2</v>
      </c>
      <c r="K36" s="163"/>
    </row>
    <row r="37" spans="1:11" ht="41.25" customHeight="1" x14ac:dyDescent="0.35">
      <c r="A37" s="40"/>
      <c r="B37" s="117" t="s">
        <v>64</v>
      </c>
      <c r="C37" s="145" t="s">
        <v>12</v>
      </c>
      <c r="D37" s="70"/>
      <c r="E37" s="112" t="s">
        <v>6</v>
      </c>
      <c r="F37" s="113"/>
      <c r="G37" s="112" t="s">
        <v>5</v>
      </c>
      <c r="H37" s="113">
        <f>IF(D37="oui",1,2)</f>
        <v>2</v>
      </c>
      <c r="I37" s="112" t="s">
        <v>5</v>
      </c>
      <c r="J37" s="113">
        <f>IF(D37="oui",1,2)</f>
        <v>2</v>
      </c>
      <c r="K37" s="163"/>
    </row>
    <row r="38" spans="1:11" ht="41.25" customHeight="1" x14ac:dyDescent="0.35">
      <c r="A38" s="40"/>
      <c r="B38" s="117" t="s">
        <v>67</v>
      </c>
      <c r="C38" s="145" t="s">
        <v>34</v>
      </c>
      <c r="D38" s="70"/>
      <c r="E38" s="112" t="s">
        <v>20</v>
      </c>
      <c r="F38" s="113">
        <f>IF(D38&gt;=2,1,2)</f>
        <v>2</v>
      </c>
      <c r="G38" s="112" t="s">
        <v>20</v>
      </c>
      <c r="H38" s="113">
        <f>IF(D38&gt;=2,1,2)</f>
        <v>2</v>
      </c>
      <c r="I38" s="112" t="s">
        <v>35</v>
      </c>
      <c r="J38" s="113">
        <f>IF(D38&gt;=3,1,2)</f>
        <v>2</v>
      </c>
      <c r="K38" s="163"/>
    </row>
    <row r="39" spans="1:11" ht="41.25" customHeight="1" x14ac:dyDescent="0.35">
      <c r="A39" s="40"/>
      <c r="B39" s="117" t="s">
        <v>68</v>
      </c>
      <c r="C39" s="151" t="s">
        <v>13</v>
      </c>
      <c r="D39" s="70"/>
      <c r="E39" s="112" t="s">
        <v>5</v>
      </c>
      <c r="F39" s="113">
        <f>IF(D39="oui",1,2)</f>
        <v>2</v>
      </c>
      <c r="G39" s="112" t="s">
        <v>5</v>
      </c>
      <c r="H39" s="113">
        <f>IF(D39="oui",1,2)</f>
        <v>2</v>
      </c>
      <c r="I39" s="112" t="s">
        <v>5</v>
      </c>
      <c r="J39" s="113">
        <f>IF(D39="oui",1,2)</f>
        <v>2</v>
      </c>
      <c r="K39" s="163"/>
    </row>
    <row r="40" spans="1:11" ht="41.25" customHeight="1" thickBot="1" x14ac:dyDescent="0.4">
      <c r="A40" s="40"/>
      <c r="B40" s="117" t="s">
        <v>69</v>
      </c>
      <c r="C40" s="151" t="s">
        <v>390</v>
      </c>
      <c r="D40" s="70"/>
      <c r="E40" s="112" t="s">
        <v>6</v>
      </c>
      <c r="F40" s="113"/>
      <c r="G40" s="112" t="s">
        <v>6</v>
      </c>
      <c r="H40" s="113"/>
      <c r="I40" s="112" t="s">
        <v>5</v>
      </c>
      <c r="J40" s="113">
        <f>IF(D40="oui",1,2)</f>
        <v>2</v>
      </c>
      <c r="K40" s="163"/>
    </row>
    <row r="41" spans="1:11" s="121" customFormat="1" ht="42" customHeight="1" thickBot="1" x14ac:dyDescent="0.65">
      <c r="A41" s="39" t="s">
        <v>8</v>
      </c>
      <c r="B41" s="41" t="s">
        <v>71</v>
      </c>
      <c r="C41" s="142"/>
      <c r="D41" s="42"/>
      <c r="E41" s="298"/>
      <c r="F41" s="299"/>
      <c r="G41" s="298"/>
      <c r="H41" s="299"/>
      <c r="I41" s="298"/>
      <c r="J41" s="299"/>
      <c r="K41" s="165"/>
    </row>
    <row r="42" spans="1:11" s="10" customFormat="1" ht="36.75" customHeight="1" thickBot="1" x14ac:dyDescent="0.4">
      <c r="A42" s="137" t="s">
        <v>72</v>
      </c>
      <c r="B42" s="103" t="s">
        <v>72</v>
      </c>
      <c r="C42" s="143"/>
      <c r="D42" s="104"/>
      <c r="E42" s="172">
        <v>5</v>
      </c>
      <c r="F42" s="173"/>
      <c r="G42" s="173">
        <v>5</v>
      </c>
      <c r="H42" s="173"/>
      <c r="I42" s="173">
        <v>5</v>
      </c>
      <c r="J42" s="106"/>
      <c r="K42" s="167"/>
    </row>
    <row r="43" spans="1:11" s="4" customFormat="1" ht="36.75" customHeight="1" x14ac:dyDescent="0.35">
      <c r="A43" s="40"/>
      <c r="B43" s="116" t="s">
        <v>76</v>
      </c>
      <c r="C43" s="145" t="s">
        <v>391</v>
      </c>
      <c r="D43" s="69"/>
      <c r="E43" s="110" t="s">
        <v>5</v>
      </c>
      <c r="F43" s="109">
        <f>IF(D43="oui",1,2)</f>
        <v>2</v>
      </c>
      <c r="G43" s="110" t="s">
        <v>5</v>
      </c>
      <c r="H43" s="109">
        <f>IF(D43="oui",1,2)</f>
        <v>2</v>
      </c>
      <c r="I43" s="110" t="s">
        <v>5</v>
      </c>
      <c r="J43" s="109">
        <f>IF(D43="oui",1,2)</f>
        <v>2</v>
      </c>
      <c r="K43" s="168"/>
    </row>
    <row r="44" spans="1:11" s="4" customFormat="1" ht="36.75" customHeight="1" x14ac:dyDescent="0.35">
      <c r="A44" s="40"/>
      <c r="B44" s="117" t="s">
        <v>77</v>
      </c>
      <c r="C44" s="145" t="s">
        <v>379</v>
      </c>
      <c r="D44" s="70"/>
      <c r="E44" s="112" t="s">
        <v>5</v>
      </c>
      <c r="F44" s="113">
        <f>IF(D44="oui",1,2)</f>
        <v>2</v>
      </c>
      <c r="G44" s="112" t="s">
        <v>5</v>
      </c>
      <c r="H44" s="113">
        <f>IF(D44="oui",1,2)</f>
        <v>2</v>
      </c>
      <c r="I44" s="112" t="s">
        <v>5</v>
      </c>
      <c r="J44" s="113">
        <f>IF(D44="oui",1,2)</f>
        <v>2</v>
      </c>
      <c r="K44" s="291"/>
    </row>
    <row r="45" spans="1:11" s="4" customFormat="1" ht="36.75" customHeight="1" x14ac:dyDescent="0.35">
      <c r="A45" s="40"/>
      <c r="B45" s="117" t="s">
        <v>90</v>
      </c>
      <c r="C45" s="145" t="s">
        <v>380</v>
      </c>
      <c r="D45" s="70"/>
      <c r="E45" s="112" t="s">
        <v>5</v>
      </c>
      <c r="F45" s="113">
        <f>IF(D45="oui",1,2)</f>
        <v>2</v>
      </c>
      <c r="G45" s="112" t="s">
        <v>5</v>
      </c>
      <c r="H45" s="113">
        <f>IF(D45="oui",1,2)</f>
        <v>2</v>
      </c>
      <c r="I45" s="112" t="s">
        <v>5</v>
      </c>
      <c r="J45" s="113">
        <f>IF(D45="oui",1,2)</f>
        <v>2</v>
      </c>
      <c r="K45" s="291"/>
    </row>
    <row r="46" spans="1:11" s="4" customFormat="1" ht="36.75" customHeight="1" x14ac:dyDescent="0.35">
      <c r="A46" s="40"/>
      <c r="B46" s="117" t="s">
        <v>91</v>
      </c>
      <c r="C46" s="145" t="s">
        <v>381</v>
      </c>
      <c r="D46" s="70"/>
      <c r="E46" s="112" t="s">
        <v>5</v>
      </c>
      <c r="F46" s="113">
        <f>IF(D46="oui",1,2)</f>
        <v>2</v>
      </c>
      <c r="G46" s="112" t="s">
        <v>5</v>
      </c>
      <c r="H46" s="113">
        <f>IF(D46="oui",1,2)</f>
        <v>2</v>
      </c>
      <c r="I46" s="112" t="s">
        <v>5</v>
      </c>
      <c r="J46" s="113">
        <f>IF(D46="oui",1,2)</f>
        <v>2</v>
      </c>
      <c r="K46" s="291"/>
    </row>
    <row r="47" spans="1:11" s="4" customFormat="1" ht="36.75" customHeight="1" thickBot="1" x14ac:dyDescent="0.4">
      <c r="A47" s="40"/>
      <c r="B47" s="118" t="s">
        <v>92</v>
      </c>
      <c r="C47" s="147" t="s">
        <v>9</v>
      </c>
      <c r="D47" s="73"/>
      <c r="E47" s="114" t="s">
        <v>5</v>
      </c>
      <c r="F47" s="115">
        <f>IF(D47="oui",1,2)</f>
        <v>2</v>
      </c>
      <c r="G47" s="114" t="s">
        <v>5</v>
      </c>
      <c r="H47" s="115">
        <f>IF(D47="oui",1,2)</f>
        <v>2</v>
      </c>
      <c r="I47" s="114" t="s">
        <v>5</v>
      </c>
      <c r="J47" s="115">
        <f>IF(D47="oui",1,2)</f>
        <v>2</v>
      </c>
      <c r="K47" s="168"/>
    </row>
    <row r="48" spans="1:11" s="10" customFormat="1" ht="36.75" customHeight="1" thickBot="1" x14ac:dyDescent="0.4">
      <c r="A48" s="137" t="s">
        <v>73</v>
      </c>
      <c r="B48" s="103" t="s">
        <v>73</v>
      </c>
      <c r="C48" s="143"/>
      <c r="D48" s="104"/>
      <c r="E48" s="172">
        <v>1</v>
      </c>
      <c r="F48" s="173"/>
      <c r="G48" s="173">
        <v>1</v>
      </c>
      <c r="H48" s="173"/>
      <c r="I48" s="173">
        <v>3</v>
      </c>
      <c r="J48" s="106"/>
      <c r="K48" s="167"/>
    </row>
    <row r="49" spans="1:11" s="4" customFormat="1" ht="36.75" customHeight="1" x14ac:dyDescent="0.35">
      <c r="A49" s="40"/>
      <c r="B49" s="116" t="s">
        <v>78</v>
      </c>
      <c r="C49" s="150" t="s">
        <v>402</v>
      </c>
      <c r="D49" s="69"/>
      <c r="E49" s="110" t="s">
        <v>5</v>
      </c>
      <c r="F49" s="109">
        <f>IF(D49="oui",1,2)</f>
        <v>2</v>
      </c>
      <c r="G49" s="110" t="s">
        <v>5</v>
      </c>
      <c r="H49" s="109">
        <f>IF(D49="oui",1,2)</f>
        <v>2</v>
      </c>
      <c r="I49" s="110" t="s">
        <v>5</v>
      </c>
      <c r="J49" s="109">
        <f>IF(D49="oui",1,2)</f>
        <v>2</v>
      </c>
      <c r="K49" s="168"/>
    </row>
    <row r="50" spans="1:11" s="4" customFormat="1" ht="36.75" customHeight="1" thickBot="1" x14ac:dyDescent="0.4">
      <c r="A50" s="40"/>
      <c r="B50" s="118" t="s">
        <v>79</v>
      </c>
      <c r="C50" s="147" t="s">
        <v>386</v>
      </c>
      <c r="D50" s="73"/>
      <c r="E50" s="114" t="s">
        <v>6</v>
      </c>
      <c r="F50" s="115"/>
      <c r="G50" s="114" t="s">
        <v>6</v>
      </c>
      <c r="H50" s="115"/>
      <c r="I50" s="114" t="s">
        <v>5</v>
      </c>
      <c r="J50" s="115">
        <f>IF(D50="oui",1,2)</f>
        <v>2</v>
      </c>
      <c r="K50" s="168"/>
    </row>
    <row r="51" spans="1:11" s="10" customFormat="1" ht="36.75" customHeight="1" thickBot="1" x14ac:dyDescent="0.4">
      <c r="A51" s="137" t="s">
        <v>74</v>
      </c>
      <c r="B51" s="103" t="s">
        <v>74</v>
      </c>
      <c r="C51" s="143"/>
      <c r="D51" s="104"/>
      <c r="E51" s="172">
        <v>4</v>
      </c>
      <c r="F51" s="173"/>
      <c r="G51" s="173">
        <v>6</v>
      </c>
      <c r="H51" s="173"/>
      <c r="I51" s="173">
        <v>8</v>
      </c>
      <c r="J51" s="106"/>
      <c r="K51" s="167"/>
    </row>
    <row r="52" spans="1:11" s="4" customFormat="1" ht="36.75" customHeight="1" x14ac:dyDescent="0.35">
      <c r="A52" s="40"/>
      <c r="B52" s="116" t="s">
        <v>80</v>
      </c>
      <c r="C52" s="148" t="s">
        <v>432</v>
      </c>
      <c r="D52" s="70"/>
      <c r="E52" s="110" t="s">
        <v>6</v>
      </c>
      <c r="F52" s="109"/>
      <c r="G52" s="110" t="s">
        <v>29</v>
      </c>
      <c r="H52" s="109">
        <f>IF(D52&gt;=1,1,2)</f>
        <v>2</v>
      </c>
      <c r="I52" s="110" t="s">
        <v>20</v>
      </c>
      <c r="J52" s="109">
        <f>IF(D52&gt;=2,1,2)</f>
        <v>2</v>
      </c>
      <c r="K52" s="168"/>
    </row>
    <row r="53" spans="1:11" s="4" customFormat="1" ht="36.75" customHeight="1" x14ac:dyDescent="0.35">
      <c r="A53" s="40"/>
      <c r="B53" s="117" t="s">
        <v>81</v>
      </c>
      <c r="C53" s="145" t="s">
        <v>431</v>
      </c>
      <c r="D53" s="70"/>
      <c r="E53" s="112" t="s">
        <v>29</v>
      </c>
      <c r="F53" s="113">
        <f>IF(D53&gt;=1,1,2)</f>
        <v>2</v>
      </c>
      <c r="G53" s="112" t="s">
        <v>20</v>
      </c>
      <c r="H53" s="113">
        <f>IF(D53&gt;=2,1,2)</f>
        <v>2</v>
      </c>
      <c r="I53" s="112" t="s">
        <v>35</v>
      </c>
      <c r="J53" s="113">
        <f>IF(D53&gt;=3,1,2)</f>
        <v>2</v>
      </c>
      <c r="K53" s="168"/>
    </row>
    <row r="54" spans="1:11" s="4" customFormat="1" ht="36.75" customHeight="1" x14ac:dyDescent="0.35">
      <c r="A54" s="40"/>
      <c r="B54" s="116" t="s">
        <v>87</v>
      </c>
      <c r="C54" s="145" t="s">
        <v>474</v>
      </c>
      <c r="D54" s="69"/>
      <c r="E54" s="112" t="s">
        <v>6</v>
      </c>
      <c r="F54" s="113"/>
      <c r="G54" s="112" t="s">
        <v>29</v>
      </c>
      <c r="H54" s="113">
        <f>IF(D54&gt;=1,1,2)</f>
        <v>2</v>
      </c>
      <c r="I54" s="112" t="s">
        <v>20</v>
      </c>
      <c r="J54" s="113">
        <f>IF(D54&gt;=2,1,2)</f>
        <v>2</v>
      </c>
      <c r="K54" s="168"/>
    </row>
    <row r="55" spans="1:11" s="101" customFormat="1" ht="36.75" customHeight="1" x14ac:dyDescent="0.35">
      <c r="A55" s="102"/>
      <c r="B55" s="117" t="s">
        <v>88</v>
      </c>
      <c r="C55" s="145" t="s">
        <v>417</v>
      </c>
      <c r="D55" s="69"/>
      <c r="E55" s="112" t="s">
        <v>5</v>
      </c>
      <c r="F55" s="113">
        <f>IF(D55="oui",1,2)</f>
        <v>2</v>
      </c>
      <c r="G55" s="112" t="s">
        <v>5</v>
      </c>
      <c r="H55" s="119">
        <f>IF(D55="oui",1,2)</f>
        <v>2</v>
      </c>
      <c r="I55" s="112" t="s">
        <v>5</v>
      </c>
      <c r="J55" s="119">
        <f>IF(D55="oui",1,2)</f>
        <v>2</v>
      </c>
      <c r="K55" s="168"/>
    </row>
    <row r="56" spans="1:11" s="4" customFormat="1" ht="36.75" customHeight="1" x14ac:dyDescent="0.35">
      <c r="A56" s="40"/>
      <c r="B56" s="116" t="s">
        <v>89</v>
      </c>
      <c r="C56" s="145" t="s">
        <v>387</v>
      </c>
      <c r="D56" s="70"/>
      <c r="E56" s="112" t="s">
        <v>5</v>
      </c>
      <c r="F56" s="113">
        <f>IF(D56="oui",1,2)</f>
        <v>2</v>
      </c>
      <c r="G56" s="112" t="s">
        <v>5</v>
      </c>
      <c r="H56" s="113">
        <f>IF(D56="oui",1,2)</f>
        <v>2</v>
      </c>
      <c r="I56" s="112" t="s">
        <v>5</v>
      </c>
      <c r="J56" s="113">
        <f>IF(D56="oui",1,2)</f>
        <v>2</v>
      </c>
      <c r="K56" s="168"/>
    </row>
    <row r="57" spans="1:11" s="4" customFormat="1" ht="36.75" customHeight="1" x14ac:dyDescent="0.35">
      <c r="A57" s="40"/>
      <c r="B57" s="117" t="s">
        <v>107</v>
      </c>
      <c r="C57" s="145" t="s">
        <v>507</v>
      </c>
      <c r="D57" s="70"/>
      <c r="E57" s="112" t="s">
        <v>384</v>
      </c>
      <c r="F57" s="113">
        <f>IF(OR(D57="entre 1 pour 16 et 1 pour 12",D57="entre 1 pour 12 et 1 pour 8",D57="1 pour 8 ou plus"),1,2)</f>
        <v>2</v>
      </c>
      <c r="G57" s="112" t="s">
        <v>383</v>
      </c>
      <c r="H57" s="113">
        <f>IF(OR(D57="entre 1 pour 12 et 1 pour 8",D57="1 pour 8 ou plus"),1,2)</f>
        <v>2</v>
      </c>
      <c r="I57" s="112" t="s">
        <v>382</v>
      </c>
      <c r="J57" s="113">
        <f>IF(OR(D57="1 pour 8 ou plus"),1,2)</f>
        <v>2</v>
      </c>
      <c r="K57" s="168"/>
    </row>
    <row r="58" spans="1:11" s="4" customFormat="1" ht="36.75" customHeight="1" x14ac:dyDescent="0.35">
      <c r="A58" s="40"/>
      <c r="B58" s="116" t="s">
        <v>108</v>
      </c>
      <c r="C58" s="145" t="s">
        <v>211</v>
      </c>
      <c r="D58" s="70"/>
      <c r="E58" s="112" t="s">
        <v>5</v>
      </c>
      <c r="F58" s="113">
        <f>IF(OR(D58="trimestrielle",D58="bimestrielle",D58="mensuelle"),1,2)</f>
        <v>2</v>
      </c>
      <c r="G58" s="112" t="s">
        <v>5</v>
      </c>
      <c r="H58" s="113">
        <f>IF(OR(D58="bimestrielle",D58="mensuelle"),1,2)</f>
        <v>2</v>
      </c>
      <c r="I58" s="112" t="s">
        <v>5</v>
      </c>
      <c r="J58" s="113">
        <f>IF(D58="mensuelle",1,2)</f>
        <v>2</v>
      </c>
      <c r="K58" s="168"/>
    </row>
    <row r="59" spans="1:11" s="4" customFormat="1" ht="36.75" customHeight="1" x14ac:dyDescent="0.35">
      <c r="A59" s="40"/>
      <c r="B59" s="116" t="s">
        <v>378</v>
      </c>
      <c r="C59" s="145" t="s">
        <v>212</v>
      </c>
      <c r="D59" s="70"/>
      <c r="E59" s="112" t="s">
        <v>6</v>
      </c>
      <c r="F59" s="113"/>
      <c r="G59" s="112" t="s">
        <v>5</v>
      </c>
      <c r="H59" s="113">
        <f>IF(D59="oui",1,2)</f>
        <v>2</v>
      </c>
      <c r="I59" s="112" t="s">
        <v>5</v>
      </c>
      <c r="J59" s="113">
        <f>IF(D59="oui",1,2)</f>
        <v>2</v>
      </c>
      <c r="K59" s="168"/>
    </row>
    <row r="60" spans="1:11" s="4" customFormat="1" ht="36.75" customHeight="1" thickBot="1" x14ac:dyDescent="0.4">
      <c r="A60" s="40"/>
      <c r="B60" s="117" t="s">
        <v>475</v>
      </c>
      <c r="C60" s="145" t="s">
        <v>213</v>
      </c>
      <c r="D60" s="73"/>
      <c r="E60" s="114" t="s">
        <v>7</v>
      </c>
      <c r="F60" s="115"/>
      <c r="G60" s="114" t="s">
        <v>7</v>
      </c>
      <c r="H60" s="115"/>
      <c r="I60" s="114" t="s">
        <v>5</v>
      </c>
      <c r="J60" s="113">
        <f>IF(D60="oui",1,2)</f>
        <v>2</v>
      </c>
      <c r="K60" s="168"/>
    </row>
    <row r="61" spans="1:11" s="10" customFormat="1" ht="36.75" customHeight="1" thickBot="1" x14ac:dyDescent="0.4">
      <c r="A61" s="137" t="s">
        <v>75</v>
      </c>
      <c r="B61" s="103" t="s">
        <v>183</v>
      </c>
      <c r="C61" s="143"/>
      <c r="D61" s="104"/>
      <c r="E61" s="172">
        <v>4</v>
      </c>
      <c r="F61" s="173"/>
      <c r="G61" s="173">
        <v>5</v>
      </c>
      <c r="H61" s="173"/>
      <c r="I61" s="173">
        <v>6</v>
      </c>
      <c r="J61" s="106"/>
      <c r="K61" s="167"/>
    </row>
    <row r="62" spans="1:11" s="4" customFormat="1" ht="36.75" customHeight="1" x14ac:dyDescent="0.35">
      <c r="A62" s="40"/>
      <c r="B62" s="116" t="s">
        <v>82</v>
      </c>
      <c r="C62" s="145" t="s">
        <v>502</v>
      </c>
      <c r="D62" s="69"/>
      <c r="E62" s="110" t="s">
        <v>5</v>
      </c>
      <c r="F62" s="109">
        <f>IF(D62="oui",1,2)</f>
        <v>2</v>
      </c>
      <c r="G62" s="110" t="s">
        <v>5</v>
      </c>
      <c r="H62" s="109">
        <f>IF(D62="oui",1,2)</f>
        <v>2</v>
      </c>
      <c r="I62" s="110" t="s">
        <v>5</v>
      </c>
      <c r="J62" s="109">
        <f t="shared" ref="J62:J66" si="0">IF(D62="oui",1,2)</f>
        <v>2</v>
      </c>
      <c r="K62" s="168"/>
    </row>
    <row r="63" spans="1:11" s="4" customFormat="1" ht="36.75" customHeight="1" x14ac:dyDescent="0.35">
      <c r="A63" s="40"/>
      <c r="B63" s="117" t="s">
        <v>83</v>
      </c>
      <c r="C63" s="145" t="s">
        <v>14</v>
      </c>
      <c r="D63" s="70"/>
      <c r="E63" s="112" t="s">
        <v>5</v>
      </c>
      <c r="F63" s="113">
        <f>IF(D63="oui",1,2)</f>
        <v>2</v>
      </c>
      <c r="G63" s="112" t="s">
        <v>5</v>
      </c>
      <c r="H63" s="113">
        <f>IF(D63="oui",1,2)</f>
        <v>2</v>
      </c>
      <c r="I63" s="112" t="s">
        <v>5</v>
      </c>
      <c r="J63" s="113">
        <f t="shared" si="0"/>
        <v>2</v>
      </c>
      <c r="K63" s="168"/>
    </row>
    <row r="64" spans="1:11" s="4" customFormat="1" ht="36.75" customHeight="1" x14ac:dyDescent="0.35">
      <c r="A64" s="40"/>
      <c r="B64" s="117" t="s">
        <v>84</v>
      </c>
      <c r="C64" s="145" t="s">
        <v>429</v>
      </c>
      <c r="D64" s="70"/>
      <c r="E64" s="112" t="s">
        <v>5</v>
      </c>
      <c r="F64" s="113">
        <f>IF(D64="oui",1,2)</f>
        <v>2</v>
      </c>
      <c r="G64" s="112" t="s">
        <v>5</v>
      </c>
      <c r="H64" s="113">
        <f>IF(D64="oui",1,2)</f>
        <v>2</v>
      </c>
      <c r="I64" s="112" t="s">
        <v>5</v>
      </c>
      <c r="J64" s="113">
        <f>IF(D64="oui",1,2)</f>
        <v>2</v>
      </c>
      <c r="K64" s="168"/>
    </row>
    <row r="65" spans="1:11" s="4" customFormat="1" ht="36.75" customHeight="1" x14ac:dyDescent="0.35">
      <c r="A65" s="40"/>
      <c r="B65" s="117" t="s">
        <v>85</v>
      </c>
      <c r="C65" s="145" t="s">
        <v>466</v>
      </c>
      <c r="D65" s="70"/>
      <c r="E65" s="112" t="s">
        <v>5</v>
      </c>
      <c r="F65" s="113">
        <f>IF(D65="oui",1,2)</f>
        <v>2</v>
      </c>
      <c r="G65" s="112" t="s">
        <v>5</v>
      </c>
      <c r="H65" s="113">
        <f>IF(D65="oui",1,2)</f>
        <v>2</v>
      </c>
      <c r="I65" s="112" t="s">
        <v>5</v>
      </c>
      <c r="J65" s="113">
        <f>IF(D65="oui",1,2)</f>
        <v>2</v>
      </c>
      <c r="K65" s="168"/>
    </row>
    <row r="66" spans="1:11" s="4" customFormat="1" ht="36.75" customHeight="1" thickBot="1" x14ac:dyDescent="0.4">
      <c r="A66" s="40"/>
      <c r="B66" s="118" t="s">
        <v>86</v>
      </c>
      <c r="C66" s="147" t="s">
        <v>399</v>
      </c>
      <c r="D66" s="73"/>
      <c r="E66" s="114" t="s">
        <v>6</v>
      </c>
      <c r="F66" s="115"/>
      <c r="G66" s="114" t="s">
        <v>6</v>
      </c>
      <c r="H66" s="115"/>
      <c r="I66" s="114" t="s">
        <v>5</v>
      </c>
      <c r="J66" s="115">
        <f t="shared" si="0"/>
        <v>2</v>
      </c>
      <c r="K66" s="168"/>
    </row>
    <row r="67" spans="1:11" s="10" customFormat="1" ht="36.75" customHeight="1" thickBot="1" x14ac:dyDescent="0.4">
      <c r="A67" s="137" t="s">
        <v>93</v>
      </c>
      <c r="B67" s="103" t="s">
        <v>93</v>
      </c>
      <c r="C67" s="143"/>
      <c r="D67" s="104"/>
      <c r="E67" s="172">
        <v>3</v>
      </c>
      <c r="F67" s="173"/>
      <c r="G67" s="173">
        <v>3</v>
      </c>
      <c r="H67" s="173"/>
      <c r="I67" s="173">
        <v>4</v>
      </c>
      <c r="J67" s="106"/>
      <c r="K67" s="167"/>
    </row>
    <row r="68" spans="1:11" s="101" customFormat="1" ht="36.75" customHeight="1" x14ac:dyDescent="0.35">
      <c r="A68" s="102"/>
      <c r="B68" s="116" t="s">
        <v>94</v>
      </c>
      <c r="C68" s="148" t="s">
        <v>354</v>
      </c>
      <c r="D68" s="69"/>
      <c r="E68" s="110" t="s">
        <v>5</v>
      </c>
      <c r="F68" s="113">
        <f>IF(D68="oui",1,2)</f>
        <v>2</v>
      </c>
      <c r="G68" s="110" t="s">
        <v>5</v>
      </c>
      <c r="H68" s="109">
        <f>IF(D68="oui",1,2)</f>
        <v>2</v>
      </c>
      <c r="I68" s="110" t="s">
        <v>5</v>
      </c>
      <c r="J68" s="109">
        <f>IF(D68="oui",1,2)</f>
        <v>2</v>
      </c>
      <c r="K68" s="168"/>
    </row>
    <row r="69" spans="1:11" s="4" customFormat="1" ht="36.75" customHeight="1" x14ac:dyDescent="0.35">
      <c r="A69" s="40"/>
      <c r="B69" s="117" t="s">
        <v>95</v>
      </c>
      <c r="C69" s="148" t="s">
        <v>19</v>
      </c>
      <c r="D69" s="69"/>
      <c r="E69" s="110" t="s">
        <v>6</v>
      </c>
      <c r="F69" s="113"/>
      <c r="G69" s="110" t="s">
        <v>5</v>
      </c>
      <c r="H69" s="109">
        <f>IF(D69="oui",1,2)</f>
        <v>2</v>
      </c>
      <c r="I69" s="110" t="s">
        <v>5</v>
      </c>
      <c r="J69" s="109">
        <f>IF(D69="oui",1,2)</f>
        <v>2</v>
      </c>
      <c r="K69" s="168"/>
    </row>
    <row r="70" spans="1:11" s="4" customFormat="1" ht="36.75" customHeight="1" x14ac:dyDescent="0.35">
      <c r="A70" s="40"/>
      <c r="B70" s="116" t="s">
        <v>96</v>
      </c>
      <c r="C70" s="145" t="s">
        <v>477</v>
      </c>
      <c r="D70" s="70"/>
      <c r="E70" s="112" t="s">
        <v>5</v>
      </c>
      <c r="F70" s="113">
        <f>IF(D70="oui",1,2)</f>
        <v>2</v>
      </c>
      <c r="G70" s="112" t="s">
        <v>5</v>
      </c>
      <c r="H70" s="113">
        <f>IF(D70="oui",1,2)</f>
        <v>2</v>
      </c>
      <c r="I70" s="112" t="s">
        <v>5</v>
      </c>
      <c r="J70" s="113">
        <f>IF(D70="oui",1,2)</f>
        <v>2</v>
      </c>
      <c r="K70" s="168"/>
    </row>
    <row r="71" spans="1:11" s="4" customFormat="1" ht="54.75" customHeight="1" x14ac:dyDescent="0.35">
      <c r="A71" s="40"/>
      <c r="B71" s="117" t="s">
        <v>97</v>
      </c>
      <c r="C71" s="145" t="s">
        <v>18</v>
      </c>
      <c r="D71" s="70"/>
      <c r="E71" s="112" t="s">
        <v>407</v>
      </c>
      <c r="F71" s="113">
        <f>IF(OR(D71="1 équipe de 4 joueurs",D71="2 équipes de 4 joueurs",D71="plus de 2 équipes de 4 joueurs"),1,2)</f>
        <v>2</v>
      </c>
      <c r="G71" s="112" t="s">
        <v>110</v>
      </c>
      <c r="H71" s="113">
        <f>IF(OR(D71="1 équipe de 2 joueurs",D71="1 équipe de 4 joueurs",D71="2 équipes de 4 joueurs",D71="plus de 2 équipes de 4 joueurs"),1,2)</f>
        <v>2</v>
      </c>
      <c r="I71" s="112" t="s">
        <v>111</v>
      </c>
      <c r="J71" s="113">
        <f>IF(OR(D71="2 équipes de 4 joueurs",D71="plus de 2 équipes de 4 joueurs"),1,2)</f>
        <v>2</v>
      </c>
      <c r="K71" s="168"/>
    </row>
    <row r="72" spans="1:11" s="4" customFormat="1" ht="58.5" customHeight="1" thickBot="1" x14ac:dyDescent="0.4">
      <c r="A72" s="40"/>
      <c r="B72" s="116" t="s">
        <v>98</v>
      </c>
      <c r="C72" s="145" t="s">
        <v>214</v>
      </c>
      <c r="D72" s="70"/>
      <c r="E72" s="112" t="s">
        <v>6</v>
      </c>
      <c r="F72" s="113"/>
      <c r="G72" s="112" t="s">
        <v>398</v>
      </c>
      <c r="H72" s="113">
        <f>IF(OR(D72="1 equipe de 2 joueurs",D72="1 equipe de 4 joueurs",D72="2 equipes de 2 joueurs ou plus"),1,2)</f>
        <v>2</v>
      </c>
      <c r="I72" s="112" t="s">
        <v>505</v>
      </c>
      <c r="J72" s="113">
        <f>IF(OR(D72="2 equipes de 4 joueurs",D72="2 equipes de 2 joueurs ou plus"),1,2)</f>
        <v>2</v>
      </c>
      <c r="K72" s="168"/>
    </row>
    <row r="73" spans="1:11" s="10" customFormat="1" ht="36.75" customHeight="1" thickBot="1" x14ac:dyDescent="0.4">
      <c r="A73" s="137" t="s">
        <v>99</v>
      </c>
      <c r="B73" s="103" t="s">
        <v>99</v>
      </c>
      <c r="C73" s="143"/>
      <c r="D73" s="104"/>
      <c r="E73" s="172">
        <v>1</v>
      </c>
      <c r="F73" s="173"/>
      <c r="G73" s="173">
        <v>1</v>
      </c>
      <c r="H73" s="173"/>
      <c r="I73" s="173">
        <v>1</v>
      </c>
      <c r="J73" s="106"/>
      <c r="K73" s="167"/>
    </row>
    <row r="74" spans="1:11" s="4" customFormat="1" ht="36.75" customHeight="1" x14ac:dyDescent="0.35">
      <c r="A74" s="40"/>
      <c r="B74" s="116" t="s">
        <v>100</v>
      </c>
      <c r="C74" s="148" t="s">
        <v>418</v>
      </c>
      <c r="D74" s="69"/>
      <c r="E74" s="110" t="s">
        <v>5</v>
      </c>
      <c r="F74" s="109">
        <f>IF(D74="oui",1,2)</f>
        <v>2</v>
      </c>
      <c r="G74" s="110" t="s">
        <v>5</v>
      </c>
      <c r="H74" s="109">
        <f>IF(D74="oui",1,2)</f>
        <v>2</v>
      </c>
      <c r="I74" s="110" t="s">
        <v>5</v>
      </c>
      <c r="J74" s="109">
        <f>IF(D74="oui",1,2)</f>
        <v>2</v>
      </c>
      <c r="K74" s="168"/>
    </row>
    <row r="75" spans="1:11" s="4" customFormat="1" ht="36.75" customHeight="1" thickBot="1" x14ac:dyDescent="0.4">
      <c r="A75" s="40"/>
      <c r="B75" s="118" t="s">
        <v>101</v>
      </c>
      <c r="C75" s="147" t="s">
        <v>215</v>
      </c>
      <c r="D75" s="73"/>
      <c r="E75" s="114" t="s">
        <v>7</v>
      </c>
      <c r="F75" s="115"/>
      <c r="G75" s="114" t="s">
        <v>7</v>
      </c>
      <c r="H75" s="115"/>
      <c r="I75" s="114" t="s">
        <v>7</v>
      </c>
      <c r="J75" s="115"/>
      <c r="K75" s="168"/>
    </row>
    <row r="76" spans="1:11" s="10" customFormat="1" ht="36.75" customHeight="1" thickBot="1" x14ac:dyDescent="0.4">
      <c r="A76" s="137" t="s">
        <v>102</v>
      </c>
      <c r="B76" s="103" t="s">
        <v>102</v>
      </c>
      <c r="C76" s="143"/>
      <c r="D76" s="104"/>
      <c r="E76" s="172">
        <v>1</v>
      </c>
      <c r="F76" s="173"/>
      <c r="G76" s="173">
        <v>2</v>
      </c>
      <c r="H76" s="173"/>
      <c r="I76" s="173">
        <v>3</v>
      </c>
      <c r="J76" s="106"/>
      <c r="K76" s="167"/>
    </row>
    <row r="77" spans="1:11" s="4" customFormat="1" ht="36.75" customHeight="1" x14ac:dyDescent="0.35">
      <c r="A77" s="40"/>
      <c r="B77" s="116" t="s">
        <v>103</v>
      </c>
      <c r="C77" s="148" t="s">
        <v>216</v>
      </c>
      <c r="D77" s="69"/>
      <c r="E77" s="110" t="s">
        <v>5</v>
      </c>
      <c r="F77" s="109">
        <f>IF(D77="oui",1,2)</f>
        <v>2</v>
      </c>
      <c r="G77" s="110" t="s">
        <v>5</v>
      </c>
      <c r="H77" s="109">
        <f>IF(D77="oui",1,2)</f>
        <v>2</v>
      </c>
      <c r="I77" s="110" t="s">
        <v>5</v>
      </c>
      <c r="J77" s="109">
        <f>IF(D77="oui",1,2)</f>
        <v>2</v>
      </c>
      <c r="K77" s="168"/>
    </row>
    <row r="78" spans="1:11" s="4" customFormat="1" ht="36.75" customHeight="1" x14ac:dyDescent="0.35">
      <c r="A78" s="40"/>
      <c r="B78" s="117" t="s">
        <v>104</v>
      </c>
      <c r="C78" s="145" t="s">
        <v>217</v>
      </c>
      <c r="D78" s="70"/>
      <c r="E78" s="112" t="s">
        <v>6</v>
      </c>
      <c r="F78" s="113"/>
      <c r="G78" s="112" t="s">
        <v>5</v>
      </c>
      <c r="H78" s="113">
        <f>IF(D78="oui",1,2)</f>
        <v>2</v>
      </c>
      <c r="I78" s="112" t="s">
        <v>5</v>
      </c>
      <c r="J78" s="113">
        <f>IF(D78="oui",1,2)</f>
        <v>2</v>
      </c>
      <c r="K78" s="168"/>
    </row>
    <row r="79" spans="1:11" s="4" customFormat="1" ht="36.75" customHeight="1" x14ac:dyDescent="0.35">
      <c r="A79" s="40"/>
      <c r="B79" s="117" t="s">
        <v>105</v>
      </c>
      <c r="C79" s="145" t="s">
        <v>218</v>
      </c>
      <c r="D79" s="70"/>
      <c r="E79" s="112" t="s">
        <v>6</v>
      </c>
      <c r="F79" s="113"/>
      <c r="G79" s="112" t="s">
        <v>6</v>
      </c>
      <c r="H79" s="113"/>
      <c r="I79" s="112" t="s">
        <v>5</v>
      </c>
      <c r="J79" s="113">
        <f>IF(D79="oui",1,2)</f>
        <v>2</v>
      </c>
      <c r="K79" s="168"/>
    </row>
    <row r="80" spans="1:11" s="4" customFormat="1" ht="36.75" customHeight="1" thickBot="1" x14ac:dyDescent="0.4">
      <c r="A80" s="40"/>
      <c r="B80" s="117" t="s">
        <v>106</v>
      </c>
      <c r="C80" s="145" t="s">
        <v>1</v>
      </c>
      <c r="D80" s="70"/>
      <c r="E80" s="112" t="s">
        <v>7</v>
      </c>
      <c r="F80" s="113"/>
      <c r="G80" s="112" t="s">
        <v>7</v>
      </c>
      <c r="H80" s="113"/>
      <c r="I80" s="112" t="s">
        <v>7</v>
      </c>
      <c r="J80" s="113"/>
      <c r="K80" s="168"/>
    </row>
    <row r="81" spans="1:11" s="121" customFormat="1" ht="42" customHeight="1" thickBot="1" x14ac:dyDescent="0.65">
      <c r="A81" s="39" t="s">
        <v>8</v>
      </c>
      <c r="B81" s="51" t="s">
        <v>70</v>
      </c>
      <c r="C81" s="153"/>
      <c r="D81" s="43"/>
      <c r="E81" s="298"/>
      <c r="F81" s="299"/>
      <c r="G81" s="298"/>
      <c r="H81" s="299"/>
      <c r="I81" s="298"/>
      <c r="J81" s="299"/>
      <c r="K81" s="165"/>
    </row>
    <row r="82" spans="1:11" s="120" customFormat="1" ht="42" customHeight="1" thickBot="1" x14ac:dyDescent="0.6">
      <c r="A82" s="122" t="s">
        <v>112</v>
      </c>
      <c r="B82" s="103" t="s">
        <v>112</v>
      </c>
      <c r="C82" s="143"/>
      <c r="D82" s="104"/>
      <c r="E82" s="172">
        <v>3</v>
      </c>
      <c r="F82" s="173"/>
      <c r="G82" s="173">
        <v>4</v>
      </c>
      <c r="H82" s="173"/>
      <c r="I82" s="173">
        <v>5</v>
      </c>
      <c r="J82" s="106"/>
      <c r="K82" s="166"/>
    </row>
    <row r="83" spans="1:11" s="127" customFormat="1" ht="39" customHeight="1" x14ac:dyDescent="0.5">
      <c r="A83" s="128"/>
      <c r="B83" s="117" t="s">
        <v>115</v>
      </c>
      <c r="C83" s="145" t="s">
        <v>425</v>
      </c>
      <c r="D83" s="74"/>
      <c r="E83" s="112" t="s">
        <v>5</v>
      </c>
      <c r="F83" s="113">
        <f>IF(D83="oui",1,2)</f>
        <v>2</v>
      </c>
      <c r="G83" s="112" t="s">
        <v>5</v>
      </c>
      <c r="H83" s="113">
        <f>IF(D83="oui",1,2)</f>
        <v>2</v>
      </c>
      <c r="I83" s="112" t="s">
        <v>5</v>
      </c>
      <c r="J83" s="113">
        <f>IF(D83="oui",1,2)</f>
        <v>2</v>
      </c>
      <c r="K83" s="169"/>
    </row>
    <row r="84" spans="1:11" s="127" customFormat="1" ht="42" customHeight="1" x14ac:dyDescent="0.5">
      <c r="A84" s="128"/>
      <c r="B84" s="117" t="s">
        <v>116</v>
      </c>
      <c r="C84" s="145" t="s">
        <v>15</v>
      </c>
      <c r="D84" s="74"/>
      <c r="E84" s="112" t="s">
        <v>6</v>
      </c>
      <c r="F84" s="113"/>
      <c r="G84" s="112" t="s">
        <v>5</v>
      </c>
      <c r="H84" s="113">
        <f>IF(D84="oui",1,2)</f>
        <v>2</v>
      </c>
      <c r="I84" s="112" t="s">
        <v>5</v>
      </c>
      <c r="J84" s="113">
        <f>IF(D84="oui",1,2)</f>
        <v>2</v>
      </c>
      <c r="K84" s="169"/>
    </row>
    <row r="85" spans="1:11" s="127" customFormat="1" ht="42" customHeight="1" x14ac:dyDescent="0.5">
      <c r="A85" s="128"/>
      <c r="B85" s="117" t="s">
        <v>117</v>
      </c>
      <c r="C85" s="145" t="s">
        <v>16</v>
      </c>
      <c r="D85" s="74"/>
      <c r="E85" s="112" t="s">
        <v>5</v>
      </c>
      <c r="F85" s="113">
        <f>IF(D85="oui",1,2)</f>
        <v>2</v>
      </c>
      <c r="G85" s="112" t="s">
        <v>5</v>
      </c>
      <c r="H85" s="113">
        <f>IF(D85="oui",1,2)</f>
        <v>2</v>
      </c>
      <c r="I85" s="112" t="s">
        <v>5</v>
      </c>
      <c r="J85" s="113">
        <f>IF(D85="oui",1,2)</f>
        <v>2</v>
      </c>
      <c r="K85" s="169"/>
    </row>
    <row r="86" spans="1:11" s="127" customFormat="1" ht="42" customHeight="1" x14ac:dyDescent="0.5">
      <c r="A86" s="128"/>
      <c r="B86" s="117" t="s">
        <v>118</v>
      </c>
      <c r="C86" s="145" t="s">
        <v>182</v>
      </c>
      <c r="D86" s="74"/>
      <c r="E86" s="112" t="s">
        <v>6</v>
      </c>
      <c r="F86" s="113"/>
      <c r="G86" s="112" t="s">
        <v>5</v>
      </c>
      <c r="H86" s="113">
        <f>IF(D86="oui",1,2)</f>
        <v>2</v>
      </c>
      <c r="I86" s="112" t="s">
        <v>5</v>
      </c>
      <c r="J86" s="113">
        <f>IF(D86="oui",1,2)</f>
        <v>2</v>
      </c>
      <c r="K86" s="169"/>
    </row>
    <row r="87" spans="1:11" s="127" customFormat="1" ht="42" customHeight="1" thickBot="1" x14ac:dyDescent="0.55000000000000004">
      <c r="A87" s="128"/>
      <c r="B87" s="117" t="s">
        <v>119</v>
      </c>
      <c r="C87" s="149" t="s">
        <v>392</v>
      </c>
      <c r="D87" s="74"/>
      <c r="E87" s="112" t="s">
        <v>5</v>
      </c>
      <c r="F87" s="113">
        <f>IF(D87="oui",1,2)</f>
        <v>2</v>
      </c>
      <c r="G87" s="112" t="s">
        <v>5</v>
      </c>
      <c r="H87" s="113">
        <f>IF(D87="oui",1,2)</f>
        <v>2</v>
      </c>
      <c r="I87" s="112" t="s">
        <v>5</v>
      </c>
      <c r="J87" s="113">
        <f>IF(D87="oui",1,2)</f>
        <v>2</v>
      </c>
      <c r="K87" s="169"/>
    </row>
    <row r="88" spans="1:11" s="120" customFormat="1" ht="42" customHeight="1" thickBot="1" x14ac:dyDescent="0.6">
      <c r="A88" s="123" t="s">
        <v>113</v>
      </c>
      <c r="B88" s="103" t="s">
        <v>179</v>
      </c>
      <c r="C88" s="143"/>
      <c r="D88" s="104"/>
      <c r="E88" s="172">
        <v>0</v>
      </c>
      <c r="F88" s="173"/>
      <c r="G88" s="173">
        <v>0</v>
      </c>
      <c r="H88" s="173"/>
      <c r="I88" s="173">
        <v>0</v>
      </c>
      <c r="J88" s="106"/>
      <c r="K88" s="166"/>
    </row>
    <row r="89" spans="1:11" s="127" customFormat="1" ht="42" customHeight="1" x14ac:dyDescent="0.5">
      <c r="A89" s="129"/>
      <c r="B89" s="117" t="s">
        <v>120</v>
      </c>
      <c r="C89" s="145" t="s">
        <v>430</v>
      </c>
      <c r="D89" s="74"/>
      <c r="E89" s="112" t="s">
        <v>7</v>
      </c>
      <c r="F89" s="113"/>
      <c r="G89" s="112" t="s">
        <v>7</v>
      </c>
      <c r="H89" s="113"/>
      <c r="I89" s="112" t="s">
        <v>7</v>
      </c>
      <c r="J89" s="113"/>
      <c r="K89" s="169"/>
    </row>
    <row r="90" spans="1:11" s="127" customFormat="1" ht="42" customHeight="1" x14ac:dyDescent="0.5">
      <c r="A90" s="129"/>
      <c r="B90" s="117" t="s">
        <v>121</v>
      </c>
      <c r="C90" s="145" t="s">
        <v>2</v>
      </c>
      <c r="D90" s="74"/>
      <c r="E90" s="112" t="s">
        <v>7</v>
      </c>
      <c r="F90" s="113"/>
      <c r="G90" s="112" t="s">
        <v>7</v>
      </c>
      <c r="H90" s="113"/>
      <c r="I90" s="112" t="s">
        <v>7</v>
      </c>
      <c r="J90" s="113"/>
      <c r="K90" s="169"/>
    </row>
    <row r="91" spans="1:11" s="127" customFormat="1" ht="42" customHeight="1" x14ac:dyDescent="0.5">
      <c r="A91" s="129"/>
      <c r="B91" s="117" t="s">
        <v>122</v>
      </c>
      <c r="C91" s="145" t="s">
        <v>3</v>
      </c>
      <c r="D91" s="74"/>
      <c r="E91" s="112" t="s">
        <v>7</v>
      </c>
      <c r="F91" s="113"/>
      <c r="G91" s="112" t="s">
        <v>7</v>
      </c>
      <c r="H91" s="113"/>
      <c r="I91" s="112" t="s">
        <v>7</v>
      </c>
      <c r="J91" s="113"/>
      <c r="K91" s="169"/>
    </row>
    <row r="92" spans="1:11" s="127" customFormat="1" ht="42" customHeight="1" thickBot="1" x14ac:dyDescent="0.55000000000000004">
      <c r="A92" s="129"/>
      <c r="B92" s="117" t="s">
        <v>123</v>
      </c>
      <c r="C92" s="145" t="s">
        <v>4</v>
      </c>
      <c r="D92" s="74"/>
      <c r="E92" s="112" t="s">
        <v>7</v>
      </c>
      <c r="F92" s="113"/>
      <c r="G92" s="112" t="s">
        <v>7</v>
      </c>
      <c r="H92" s="113"/>
      <c r="I92" s="112" t="s">
        <v>7</v>
      </c>
      <c r="J92" s="113"/>
      <c r="K92" s="169"/>
    </row>
    <row r="93" spans="1:11" s="120" customFormat="1" ht="42" customHeight="1" thickBot="1" x14ac:dyDescent="0.6">
      <c r="A93" s="122"/>
      <c r="B93" s="103" t="s">
        <v>138</v>
      </c>
      <c r="C93" s="143"/>
      <c r="D93" s="104"/>
      <c r="E93" s="172">
        <v>2</v>
      </c>
      <c r="F93" s="173"/>
      <c r="G93" s="173">
        <v>3</v>
      </c>
      <c r="H93" s="173"/>
      <c r="I93" s="173">
        <v>4</v>
      </c>
      <c r="J93" s="106"/>
      <c r="K93" s="166"/>
    </row>
    <row r="94" spans="1:11" s="127" customFormat="1" ht="42" customHeight="1" x14ac:dyDescent="0.5">
      <c r="A94" s="129"/>
      <c r="B94" s="117" t="s">
        <v>124</v>
      </c>
      <c r="C94" s="145" t="s">
        <v>219</v>
      </c>
      <c r="D94" s="74"/>
      <c r="E94" s="112" t="s">
        <v>5</v>
      </c>
      <c r="F94" s="113">
        <f>IF(D94="oui",1,2)</f>
        <v>2</v>
      </c>
      <c r="G94" s="112" t="s">
        <v>5</v>
      </c>
      <c r="H94" s="113">
        <f>IF(D94="oui",1,2)</f>
        <v>2</v>
      </c>
      <c r="I94" s="112" t="s">
        <v>5</v>
      </c>
      <c r="J94" s="113">
        <f>IF(D94="oui",1,2)</f>
        <v>2</v>
      </c>
      <c r="K94" s="169"/>
    </row>
    <row r="95" spans="1:11" s="127" customFormat="1" ht="42" customHeight="1" x14ac:dyDescent="0.5">
      <c r="A95" s="129"/>
      <c r="B95" s="117" t="s">
        <v>127</v>
      </c>
      <c r="C95" s="145" t="s">
        <v>220</v>
      </c>
      <c r="D95" s="74"/>
      <c r="E95" s="112" t="s">
        <v>5</v>
      </c>
      <c r="F95" s="113">
        <f>IF(D95="oui",1,2)</f>
        <v>2</v>
      </c>
      <c r="G95" s="112" t="s">
        <v>5</v>
      </c>
      <c r="H95" s="113">
        <f>IF(D95="oui",1,2)</f>
        <v>2</v>
      </c>
      <c r="I95" s="112" t="s">
        <v>5</v>
      </c>
      <c r="J95" s="113">
        <f>IF(D95="oui",1,2)</f>
        <v>2</v>
      </c>
      <c r="K95" s="169"/>
    </row>
    <row r="96" spans="1:11" s="127" customFormat="1" ht="42" customHeight="1" x14ac:dyDescent="0.5">
      <c r="A96" s="129"/>
      <c r="B96" s="117" t="s">
        <v>128</v>
      </c>
      <c r="C96" s="145" t="s">
        <v>221</v>
      </c>
      <c r="D96" s="74"/>
      <c r="E96" s="112" t="s">
        <v>6</v>
      </c>
      <c r="F96" s="113"/>
      <c r="G96" s="112" t="s">
        <v>6</v>
      </c>
      <c r="H96" s="113"/>
      <c r="I96" s="112" t="s">
        <v>5</v>
      </c>
      <c r="J96" s="113">
        <f>IF(D96="oui",1,2)</f>
        <v>2</v>
      </c>
      <c r="K96" s="169"/>
    </row>
    <row r="97" spans="1:11" s="127" customFormat="1" ht="42" customHeight="1" x14ac:dyDescent="0.5">
      <c r="A97" s="129"/>
      <c r="B97" s="117" t="s">
        <v>129</v>
      </c>
      <c r="C97" s="145" t="s">
        <v>222</v>
      </c>
      <c r="D97" s="74"/>
      <c r="E97" s="112" t="s">
        <v>6</v>
      </c>
      <c r="F97" s="113"/>
      <c r="G97" s="112" t="s">
        <v>5</v>
      </c>
      <c r="H97" s="113">
        <f>IF(D97="oui",1,2)</f>
        <v>2</v>
      </c>
      <c r="I97" s="112" t="s">
        <v>5</v>
      </c>
      <c r="J97" s="113">
        <f>IF(D97="oui",1,2)</f>
        <v>2</v>
      </c>
      <c r="K97" s="169"/>
    </row>
    <row r="98" spans="1:11" s="127" customFormat="1" ht="42" customHeight="1" thickBot="1" x14ac:dyDescent="0.55000000000000004">
      <c r="A98" s="129"/>
      <c r="B98" s="117" t="s">
        <v>130</v>
      </c>
      <c r="C98" s="149" t="s">
        <v>385</v>
      </c>
      <c r="D98" s="74"/>
      <c r="E98" s="112" t="s">
        <v>7</v>
      </c>
      <c r="F98" s="113"/>
      <c r="G98" s="112" t="s">
        <v>7</v>
      </c>
      <c r="H98" s="113"/>
      <c r="I98" s="112" t="s">
        <v>7</v>
      </c>
      <c r="J98" s="113"/>
      <c r="K98" s="169"/>
    </row>
    <row r="99" spans="1:11" s="120" customFormat="1" ht="42" customHeight="1" thickBot="1" x14ac:dyDescent="0.6">
      <c r="A99" s="122"/>
      <c r="B99" s="103" t="s">
        <v>139</v>
      </c>
      <c r="C99" s="143"/>
      <c r="D99" s="104"/>
      <c r="E99" s="172">
        <v>4</v>
      </c>
      <c r="F99" s="173"/>
      <c r="G99" s="173">
        <v>5</v>
      </c>
      <c r="H99" s="173"/>
      <c r="I99" s="173">
        <v>6</v>
      </c>
      <c r="J99" s="174"/>
      <c r="K99" s="166"/>
    </row>
    <row r="100" spans="1:11" s="127" customFormat="1" ht="42" customHeight="1" x14ac:dyDescent="0.5">
      <c r="A100" s="129"/>
      <c r="B100" s="117" t="s">
        <v>125</v>
      </c>
      <c r="C100" s="145" t="s">
        <v>400</v>
      </c>
      <c r="D100" s="74"/>
      <c r="E100" s="112" t="s">
        <v>5</v>
      </c>
      <c r="F100" s="113">
        <f>IF(D100="oui",1,2)</f>
        <v>2</v>
      </c>
      <c r="G100" s="112" t="s">
        <v>5</v>
      </c>
      <c r="H100" s="113">
        <f t="shared" ref="H100:H105" si="1">IF(D100="oui",1,2)</f>
        <v>2</v>
      </c>
      <c r="I100" s="112" t="s">
        <v>5</v>
      </c>
      <c r="J100" s="113">
        <f t="shared" ref="J100:J105" si="2">IF(D100="oui",1,2)</f>
        <v>2</v>
      </c>
      <c r="K100" s="169"/>
    </row>
    <row r="101" spans="1:11" s="127" customFormat="1" ht="42" customHeight="1" x14ac:dyDescent="0.5">
      <c r="A101" s="129"/>
      <c r="B101" s="117" t="s">
        <v>131</v>
      </c>
      <c r="C101" s="145" t="s">
        <v>223</v>
      </c>
      <c r="D101" s="74"/>
      <c r="E101" s="112" t="s">
        <v>5</v>
      </c>
      <c r="F101" s="113">
        <f>IF(D101="oui",1,2)</f>
        <v>2</v>
      </c>
      <c r="G101" s="112" t="s">
        <v>5</v>
      </c>
      <c r="H101" s="113">
        <f t="shared" si="1"/>
        <v>2</v>
      </c>
      <c r="I101" s="112" t="s">
        <v>5</v>
      </c>
      <c r="J101" s="113">
        <f t="shared" si="2"/>
        <v>2</v>
      </c>
      <c r="K101" s="169"/>
    </row>
    <row r="102" spans="1:11" s="127" customFormat="1" ht="42" customHeight="1" x14ac:dyDescent="0.5">
      <c r="A102" s="129"/>
      <c r="B102" s="117" t="s">
        <v>132</v>
      </c>
      <c r="C102" s="145" t="s">
        <v>409</v>
      </c>
      <c r="D102" s="74"/>
      <c r="E102" s="112" t="s">
        <v>6</v>
      </c>
      <c r="F102" s="113"/>
      <c r="G102" s="112" t="s">
        <v>5</v>
      </c>
      <c r="H102" s="113">
        <f t="shared" si="1"/>
        <v>2</v>
      </c>
      <c r="I102" s="112" t="s">
        <v>5</v>
      </c>
      <c r="J102" s="113">
        <f t="shared" si="2"/>
        <v>2</v>
      </c>
      <c r="K102" s="169"/>
    </row>
    <row r="103" spans="1:11" s="127" customFormat="1" ht="42" customHeight="1" x14ac:dyDescent="0.5">
      <c r="A103" s="129"/>
      <c r="B103" s="117" t="s">
        <v>133</v>
      </c>
      <c r="C103" s="145" t="s">
        <v>422</v>
      </c>
      <c r="D103" s="74"/>
      <c r="E103" s="112" t="s">
        <v>5</v>
      </c>
      <c r="F103" s="113">
        <f>IF(D103="oui",1,2)</f>
        <v>2</v>
      </c>
      <c r="G103" s="112" t="s">
        <v>5</v>
      </c>
      <c r="H103" s="113">
        <f t="shared" si="1"/>
        <v>2</v>
      </c>
      <c r="I103" s="112" t="s">
        <v>5</v>
      </c>
      <c r="J103" s="113">
        <f t="shared" si="2"/>
        <v>2</v>
      </c>
      <c r="K103" s="169"/>
    </row>
    <row r="104" spans="1:11" s="127" customFormat="1" ht="42" customHeight="1" x14ac:dyDescent="0.5">
      <c r="A104" s="129"/>
      <c r="B104" s="117" t="s">
        <v>134</v>
      </c>
      <c r="C104" s="145" t="s">
        <v>17</v>
      </c>
      <c r="D104" s="74"/>
      <c r="E104" s="112" t="s">
        <v>6</v>
      </c>
      <c r="F104" s="113"/>
      <c r="G104" s="112" t="s">
        <v>6</v>
      </c>
      <c r="H104" s="113"/>
      <c r="I104" s="112" t="s">
        <v>5</v>
      </c>
      <c r="J104" s="113">
        <f t="shared" si="2"/>
        <v>2</v>
      </c>
      <c r="K104" s="169"/>
    </row>
    <row r="105" spans="1:11" s="127" customFormat="1" ht="42" customHeight="1" thickBot="1" x14ac:dyDescent="0.55000000000000004">
      <c r="A105" s="129"/>
      <c r="B105" s="117" t="s">
        <v>135</v>
      </c>
      <c r="C105" s="145" t="s">
        <v>401</v>
      </c>
      <c r="D105" s="74"/>
      <c r="E105" s="112" t="s">
        <v>5</v>
      </c>
      <c r="F105" s="113">
        <f>IF(D105="oui",1,2)</f>
        <v>2</v>
      </c>
      <c r="G105" s="112" t="s">
        <v>5</v>
      </c>
      <c r="H105" s="113">
        <f t="shared" si="1"/>
        <v>2</v>
      </c>
      <c r="I105" s="112" t="s">
        <v>5</v>
      </c>
      <c r="J105" s="113">
        <f t="shared" si="2"/>
        <v>2</v>
      </c>
      <c r="K105" s="169"/>
    </row>
    <row r="106" spans="1:11" s="120" customFormat="1" ht="42" customHeight="1" thickBot="1" x14ac:dyDescent="0.6">
      <c r="A106" s="122"/>
      <c r="B106" s="125" t="s">
        <v>114</v>
      </c>
      <c r="C106" s="154"/>
      <c r="D106" s="126"/>
      <c r="E106" s="172">
        <v>0</v>
      </c>
      <c r="F106" s="173"/>
      <c r="G106" s="173">
        <v>0</v>
      </c>
      <c r="H106" s="173"/>
      <c r="I106" s="173">
        <v>0</v>
      </c>
      <c r="J106" s="174"/>
      <c r="K106" s="166"/>
    </row>
    <row r="107" spans="1:11" s="127" customFormat="1" ht="42" customHeight="1" x14ac:dyDescent="0.5">
      <c r="A107" s="130"/>
      <c r="B107" s="131" t="s">
        <v>126</v>
      </c>
      <c r="C107" s="155" t="s">
        <v>224</v>
      </c>
      <c r="D107" s="75"/>
      <c r="E107" s="108" t="s">
        <v>7</v>
      </c>
      <c r="F107" s="132"/>
      <c r="G107" s="108" t="s">
        <v>7</v>
      </c>
      <c r="H107" s="132"/>
      <c r="I107" s="108" t="s">
        <v>7</v>
      </c>
      <c r="J107" s="132"/>
      <c r="K107" s="169"/>
    </row>
    <row r="108" spans="1:11" s="127" customFormat="1" ht="42" customHeight="1" x14ac:dyDescent="0.5">
      <c r="A108" s="129"/>
      <c r="B108" s="117" t="s">
        <v>136</v>
      </c>
      <c r="C108" s="145" t="s">
        <v>225</v>
      </c>
      <c r="D108" s="74"/>
      <c r="E108" s="112" t="s">
        <v>7</v>
      </c>
      <c r="F108" s="113"/>
      <c r="G108" s="112" t="s">
        <v>7</v>
      </c>
      <c r="H108" s="113"/>
      <c r="I108" s="112" t="s">
        <v>7</v>
      </c>
      <c r="J108" s="113"/>
      <c r="K108" s="169"/>
    </row>
    <row r="109" spans="1:11" s="127" customFormat="1" ht="42" customHeight="1" thickBot="1" x14ac:dyDescent="0.55000000000000004">
      <c r="A109" s="133"/>
      <c r="B109" s="134" t="s">
        <v>137</v>
      </c>
      <c r="C109" s="156" t="s">
        <v>416</v>
      </c>
      <c r="D109" s="76"/>
      <c r="E109" s="135" t="s">
        <v>7</v>
      </c>
      <c r="F109" s="136"/>
      <c r="G109" s="135" t="s">
        <v>7</v>
      </c>
      <c r="H109" s="136"/>
      <c r="I109" s="135" t="s">
        <v>7</v>
      </c>
      <c r="J109" s="136"/>
      <c r="K109" s="169"/>
    </row>
  </sheetData>
  <sheetProtection algorithmName="SHA-512" hashValue="zy2FfbRanm/MUYuJHWWFzOLDwljJr+IypOtexXWrZQ+1gocQkJBeXu0C9OxEJ+g9scFvcVJ/2+G9mPm8I8vdnQ==" saltValue="Kb9x7vf488JUPDlhE/aLPA==" spinCount="100000" sheet="1" objects="1" scenarios="1"/>
  <dataConsolidate/>
  <mergeCells count="22">
    <mergeCell ref="G41:H41"/>
    <mergeCell ref="I41:J41"/>
    <mergeCell ref="E81:F81"/>
    <mergeCell ref="G81:H81"/>
    <mergeCell ref="I81:J81"/>
    <mergeCell ref="E41:F41"/>
    <mergeCell ref="K44:K46"/>
    <mergeCell ref="B1:J1"/>
    <mergeCell ref="E2:J2"/>
    <mergeCell ref="E6:F6"/>
    <mergeCell ref="G6:H6"/>
    <mergeCell ref="I6:J6"/>
    <mergeCell ref="E4:F4"/>
    <mergeCell ref="G4:H4"/>
    <mergeCell ref="I4:J4"/>
    <mergeCell ref="E5:F5"/>
    <mergeCell ref="G5:H5"/>
    <mergeCell ref="I5:J5"/>
    <mergeCell ref="B4:C4"/>
    <mergeCell ref="B2:C2"/>
    <mergeCell ref="E3:F3"/>
    <mergeCell ref="G3:H3"/>
  </mergeCells>
  <conditionalFormatting sqref="E3">
    <cfRule type="containsText" dxfId="190" priority="129" operator="containsText" text="NON CONFORME 1 ETOILE">
      <formula>NOT(ISERROR(SEARCH("NON CONFORME 1 ETOILE",E3)))</formula>
    </cfRule>
    <cfRule type="containsText" dxfId="189" priority="130" operator="containsText" text="CONFORME 1 ETOILE">
      <formula>NOT(ISERROR(SEARCH("CONFORME 1 ETOILE",E3)))</formula>
    </cfRule>
  </conditionalFormatting>
  <conditionalFormatting sqref="E4:F4 E5">
    <cfRule type="containsText" dxfId="188" priority="135" operator="containsText" text="NON CONFORME 1 ETOILE">
      <formula>NOT(ISERROR(SEARCH("NON CONFORME 1 ETOILE",E4)))</formula>
    </cfRule>
    <cfRule type="containsText" dxfId="187" priority="136" operator="containsText" text="CONFORME 1 ETOILE">
      <formula>NOT(ISERROR(SEARCH("CONFORME 1 ETOILE",E4)))</formula>
    </cfRule>
  </conditionalFormatting>
  <conditionalFormatting sqref="E110:J1048576">
    <cfRule type="containsText" dxfId="186" priority="1421" operator="containsText" text="A">
      <formula>NOT(ISERROR(SEARCH("A",E110)))</formula>
    </cfRule>
    <cfRule type="containsText" dxfId="185" priority="1420" operator="containsText" text="B">
      <formula>NOT(ISERROR(SEARCH("B",E110)))</formula>
    </cfRule>
    <cfRule type="containsText" dxfId="184" priority="1419" operator="containsText" text="I">
      <formula>NOT(ISERROR(SEARCH("I",E110)))</formula>
    </cfRule>
  </conditionalFormatting>
  <conditionalFormatting sqref="F8:F16">
    <cfRule type="containsText" dxfId="183" priority="40" operator="containsText" text="A">
      <formula>NOT(ISERROR(SEARCH("A",F8)))</formula>
    </cfRule>
    <cfRule type="containsText" dxfId="182" priority="39" operator="containsText" text="B">
      <formula>NOT(ISERROR(SEARCH("B",F8)))</formula>
    </cfRule>
    <cfRule type="containsText" dxfId="181" priority="38" operator="containsText" text="I">
      <formula>NOT(ISERROR(SEARCH("I",F8)))</formula>
    </cfRule>
  </conditionalFormatting>
  <conditionalFormatting sqref="F18:F24">
    <cfRule type="containsText" dxfId="180" priority="1189" operator="containsText" text="I">
      <formula>NOT(ISERROR(SEARCH("I",F18)))</formula>
    </cfRule>
    <cfRule type="containsText" dxfId="179" priority="1191" operator="containsText" text="A">
      <formula>NOT(ISERROR(SEARCH("A",F18)))</formula>
    </cfRule>
    <cfRule type="containsText" dxfId="178" priority="1190" operator="containsText" text="B">
      <formula>NOT(ISERROR(SEARCH("B",F18)))</formula>
    </cfRule>
  </conditionalFormatting>
  <conditionalFormatting sqref="F26:F34">
    <cfRule type="containsText" dxfId="177" priority="1032" operator="containsText" text="A">
      <formula>NOT(ISERROR(SEARCH("A",F26)))</formula>
    </cfRule>
    <cfRule type="containsText" dxfId="176" priority="1031" operator="containsText" text="B">
      <formula>NOT(ISERROR(SEARCH("B",F26)))</formula>
    </cfRule>
    <cfRule type="containsText" dxfId="175" priority="1030" operator="containsText" text="I">
      <formula>NOT(ISERROR(SEARCH("I",F26)))</formula>
    </cfRule>
  </conditionalFormatting>
  <conditionalFormatting sqref="F36:F40">
    <cfRule type="containsText" dxfId="174" priority="947" operator="containsText" text="B">
      <formula>NOT(ISERROR(SEARCH("B",F36)))</formula>
    </cfRule>
    <cfRule type="containsText" dxfId="173" priority="946" operator="containsText" text="I">
      <formula>NOT(ISERROR(SEARCH("I",F36)))</formula>
    </cfRule>
    <cfRule type="containsText" dxfId="172" priority="948" operator="containsText" text="A">
      <formula>NOT(ISERROR(SEARCH("A",F36)))</formula>
    </cfRule>
  </conditionalFormatting>
  <conditionalFormatting sqref="F43:F47">
    <cfRule type="containsText" dxfId="171" priority="840" operator="containsText" text="A">
      <formula>NOT(ISERROR(SEARCH("A",F43)))</formula>
    </cfRule>
    <cfRule type="containsText" dxfId="170" priority="839" operator="containsText" text="B">
      <formula>NOT(ISERROR(SEARCH("B",F43)))</formula>
    </cfRule>
    <cfRule type="containsText" dxfId="169" priority="838" operator="containsText" text="I">
      <formula>NOT(ISERROR(SEARCH("I",F43)))</formula>
    </cfRule>
  </conditionalFormatting>
  <conditionalFormatting sqref="F49:F50">
    <cfRule type="containsText" dxfId="168" priority="802" operator="containsText" text="I">
      <formula>NOT(ISERROR(SEARCH("I",F49)))</formula>
    </cfRule>
    <cfRule type="containsText" dxfId="167" priority="804" operator="containsText" text="A">
      <formula>NOT(ISERROR(SEARCH("A",F49)))</formula>
    </cfRule>
    <cfRule type="containsText" dxfId="166" priority="803" operator="containsText" text="B">
      <formula>NOT(ISERROR(SEARCH("B",F49)))</formula>
    </cfRule>
  </conditionalFormatting>
  <conditionalFormatting sqref="F52:F60">
    <cfRule type="containsText" dxfId="165" priority="58" operator="containsText" text="I">
      <formula>NOT(ISERROR(SEARCH("I",F52)))</formula>
    </cfRule>
    <cfRule type="containsText" dxfId="164" priority="59" operator="containsText" text="B">
      <formula>NOT(ISERROR(SEARCH("B",F52)))</formula>
    </cfRule>
    <cfRule type="containsText" dxfId="163" priority="60" operator="containsText" text="A">
      <formula>NOT(ISERROR(SEARCH("A",F52)))</formula>
    </cfRule>
  </conditionalFormatting>
  <conditionalFormatting sqref="F62:F66">
    <cfRule type="containsText" dxfId="162" priority="19" operator="containsText" text="B">
      <formula>NOT(ISERROR(SEARCH("B",F62)))</formula>
    </cfRule>
    <cfRule type="containsText" dxfId="161" priority="20" operator="containsText" text="A">
      <formula>NOT(ISERROR(SEARCH("A",F62)))</formula>
    </cfRule>
    <cfRule type="containsText" dxfId="160" priority="18" operator="containsText" text="I">
      <formula>NOT(ISERROR(SEARCH("I",F62)))</formula>
    </cfRule>
  </conditionalFormatting>
  <conditionalFormatting sqref="F68:F72">
    <cfRule type="containsText" dxfId="159" priority="582" operator="containsText" text="B">
      <formula>NOT(ISERROR(SEARCH("B",F68)))</formula>
    </cfRule>
    <cfRule type="containsText" dxfId="158" priority="581" operator="containsText" text="I">
      <formula>NOT(ISERROR(SEARCH("I",F68)))</formula>
    </cfRule>
    <cfRule type="containsText" dxfId="157" priority="583" operator="containsText" text="A">
      <formula>NOT(ISERROR(SEARCH("A",F68)))</formula>
    </cfRule>
  </conditionalFormatting>
  <conditionalFormatting sqref="F74:F75">
    <cfRule type="containsText" dxfId="156" priority="546" operator="containsText" text="B">
      <formula>NOT(ISERROR(SEARCH("B",F74)))</formula>
    </cfRule>
    <cfRule type="containsText" dxfId="155" priority="545" operator="containsText" text="I">
      <formula>NOT(ISERROR(SEARCH("I",F74)))</formula>
    </cfRule>
    <cfRule type="containsText" dxfId="154" priority="547" operator="containsText" text="A">
      <formula>NOT(ISERROR(SEARCH("A",F74)))</formula>
    </cfRule>
  </conditionalFormatting>
  <conditionalFormatting sqref="F77:F80">
    <cfRule type="containsText" dxfId="153" priority="511" operator="containsText" text="A">
      <formula>NOT(ISERROR(SEARCH("A",F77)))</formula>
    </cfRule>
    <cfRule type="containsText" dxfId="152" priority="510" operator="containsText" text="B">
      <formula>NOT(ISERROR(SEARCH("B",F77)))</formula>
    </cfRule>
    <cfRule type="containsText" dxfId="151" priority="509" operator="containsText" text="I">
      <formula>NOT(ISERROR(SEARCH("I",F77)))</formula>
    </cfRule>
  </conditionalFormatting>
  <conditionalFormatting sqref="F83:F87">
    <cfRule type="containsText" dxfId="150" priority="23" operator="containsText" text="B">
      <formula>NOT(ISERROR(SEARCH("B",F83)))</formula>
    </cfRule>
    <cfRule type="containsText" dxfId="149" priority="24" operator="containsText" text="A">
      <formula>NOT(ISERROR(SEARCH("A",F83)))</formula>
    </cfRule>
    <cfRule type="containsText" dxfId="148" priority="22" operator="containsText" text="I">
      <formula>NOT(ISERROR(SEARCH("I",F83)))</formula>
    </cfRule>
  </conditionalFormatting>
  <conditionalFormatting sqref="F89:F92">
    <cfRule type="containsText" dxfId="147" priority="377" operator="containsText" text="I">
      <formula>NOT(ISERROR(SEARCH("I",F89)))</formula>
    </cfRule>
    <cfRule type="containsText" dxfId="146" priority="378" operator="containsText" text="B">
      <formula>NOT(ISERROR(SEARCH("B",F89)))</formula>
    </cfRule>
    <cfRule type="containsText" dxfId="145" priority="379" operator="containsText" text="A">
      <formula>NOT(ISERROR(SEARCH("A",F89)))</formula>
    </cfRule>
  </conditionalFormatting>
  <conditionalFormatting sqref="F94:F98">
    <cfRule type="containsText" dxfId="144" priority="317" operator="containsText" text="I">
      <formula>NOT(ISERROR(SEARCH("I",F94)))</formula>
    </cfRule>
    <cfRule type="containsText" dxfId="143" priority="318" operator="containsText" text="B">
      <formula>NOT(ISERROR(SEARCH("B",F94)))</formula>
    </cfRule>
    <cfRule type="containsText" dxfId="142" priority="319" operator="containsText" text="A">
      <formula>NOT(ISERROR(SEARCH("A",F94)))</formula>
    </cfRule>
  </conditionalFormatting>
  <conditionalFormatting sqref="F100:F105">
    <cfRule type="containsText" dxfId="141" priority="76" operator="containsText" text="A">
      <formula>NOT(ISERROR(SEARCH("A",F100)))</formula>
    </cfRule>
    <cfRule type="containsText" dxfId="140" priority="75" operator="containsText" text="B">
      <formula>NOT(ISERROR(SEARCH("B",F100)))</formula>
    </cfRule>
    <cfRule type="containsText" dxfId="139" priority="74" operator="containsText" text="I">
      <formula>NOT(ISERROR(SEARCH("I",F100)))</formula>
    </cfRule>
  </conditionalFormatting>
  <conditionalFormatting sqref="F107:F109">
    <cfRule type="containsText" dxfId="138" priority="211" operator="containsText" text="A">
      <formula>NOT(ISERROR(SEARCH("A",F107)))</formula>
    </cfRule>
    <cfRule type="containsText" dxfId="137" priority="210" operator="containsText" text="B">
      <formula>NOT(ISERROR(SEARCH("B",F107)))</formula>
    </cfRule>
    <cfRule type="containsText" dxfId="136" priority="209" operator="containsText" text="I">
      <formula>NOT(ISERROR(SEARCH("I",F107)))</formula>
    </cfRule>
  </conditionalFormatting>
  <conditionalFormatting sqref="G4:J4 G5 I5">
    <cfRule type="containsText" dxfId="135" priority="134" operator="containsText" text="CONFORME 2 ETOILES">
      <formula>NOT(ISERROR(SEARCH("CONFORME 2 ETOILES",G4)))</formula>
    </cfRule>
    <cfRule type="containsText" dxfId="134" priority="133" operator="containsText" text="NON CONFORME 2 ETOILES">
      <formula>NOT(ISERROR(SEARCH("NON CONFORME 2 ETOILES",G4)))</formula>
    </cfRule>
  </conditionalFormatting>
  <conditionalFormatting sqref="H8:H16">
    <cfRule type="containsText" dxfId="133" priority="693" operator="containsText" text="A">
      <formula>NOT(ISERROR(SEARCH("A",H8)))</formula>
    </cfRule>
    <cfRule type="containsText" dxfId="132" priority="692" operator="containsText" text="B">
      <formula>NOT(ISERROR(SEARCH("B",H8)))</formula>
    </cfRule>
    <cfRule type="containsText" dxfId="131" priority="691" operator="containsText" text="I">
      <formula>NOT(ISERROR(SEARCH("I",H8)))</formula>
    </cfRule>
  </conditionalFormatting>
  <conditionalFormatting sqref="H18:H24">
    <cfRule type="containsText" dxfId="130" priority="1227" operator="containsText" text="I">
      <formula>NOT(ISERROR(SEARCH("I",H18)))</formula>
    </cfRule>
    <cfRule type="containsText" dxfId="129" priority="1228" operator="containsText" text="B">
      <formula>NOT(ISERROR(SEARCH("B",H18)))</formula>
    </cfRule>
    <cfRule type="containsText" dxfId="128" priority="1229" operator="containsText" text="A">
      <formula>NOT(ISERROR(SEARCH("A",H18)))</formula>
    </cfRule>
  </conditionalFormatting>
  <conditionalFormatting sqref="H26:H34">
    <cfRule type="containsText" dxfId="127" priority="54" operator="containsText" text="I">
      <formula>NOT(ISERROR(SEARCH("I",H26)))</formula>
    </cfRule>
    <cfRule type="containsText" dxfId="126" priority="56" operator="containsText" text="A">
      <formula>NOT(ISERROR(SEARCH("A",H26)))</formula>
    </cfRule>
    <cfRule type="containsText" dxfId="125" priority="55" operator="containsText" text="B">
      <formula>NOT(ISERROR(SEARCH("B",H26)))</formula>
    </cfRule>
  </conditionalFormatting>
  <conditionalFormatting sqref="H36:H40">
    <cfRule type="containsText" dxfId="124" priority="943" operator="containsText" text="B">
      <formula>NOT(ISERROR(SEARCH("B",H36)))</formula>
    </cfRule>
    <cfRule type="containsText" dxfId="123" priority="944" operator="containsText" text="A">
      <formula>NOT(ISERROR(SEARCH("A",H36)))</formula>
    </cfRule>
    <cfRule type="containsText" dxfId="122" priority="942" operator="containsText" text="I">
      <formula>NOT(ISERROR(SEARCH("I",H36)))</formula>
    </cfRule>
  </conditionalFormatting>
  <conditionalFormatting sqref="H43:H47">
    <cfRule type="containsText" dxfId="121" priority="834" operator="containsText" text="I">
      <formula>NOT(ISERROR(SEARCH("I",H43)))</formula>
    </cfRule>
    <cfRule type="containsText" dxfId="120" priority="836" operator="containsText" text="A">
      <formula>NOT(ISERROR(SEARCH("A",H43)))</formula>
    </cfRule>
    <cfRule type="containsText" dxfId="119" priority="835" operator="containsText" text="B">
      <formula>NOT(ISERROR(SEARCH("B",H43)))</formula>
    </cfRule>
  </conditionalFormatting>
  <conditionalFormatting sqref="H49:H50">
    <cfRule type="containsText" dxfId="118" priority="798" operator="containsText" text="B">
      <formula>NOT(ISERROR(SEARCH("B",H49)))</formula>
    </cfRule>
    <cfRule type="containsText" dxfId="117" priority="799" operator="containsText" text="A">
      <formula>NOT(ISERROR(SEARCH("A",H49)))</formula>
    </cfRule>
    <cfRule type="containsText" dxfId="116" priority="797" operator="containsText" text="I">
      <formula>NOT(ISERROR(SEARCH("I",H49)))</formula>
    </cfRule>
  </conditionalFormatting>
  <conditionalFormatting sqref="H52:H60">
    <cfRule type="containsText" dxfId="115" priority="66" operator="containsText" text="I">
      <formula>NOT(ISERROR(SEARCH("I",H52)))</formula>
    </cfRule>
    <cfRule type="containsText" dxfId="114" priority="67" operator="containsText" text="B">
      <formula>NOT(ISERROR(SEARCH("B",H52)))</formula>
    </cfRule>
    <cfRule type="containsText" dxfId="113" priority="68" operator="containsText" text="A">
      <formula>NOT(ISERROR(SEARCH("A",H52)))</formula>
    </cfRule>
  </conditionalFormatting>
  <conditionalFormatting sqref="H62:H66">
    <cfRule type="containsText" dxfId="112" priority="6" operator="containsText" text="I">
      <formula>NOT(ISERROR(SEARCH("I",H62)))</formula>
    </cfRule>
    <cfRule type="containsText" dxfId="111" priority="7" operator="containsText" text="B">
      <formula>NOT(ISERROR(SEARCH("B",H62)))</formula>
    </cfRule>
    <cfRule type="containsText" dxfId="110" priority="8" operator="containsText" text="A">
      <formula>NOT(ISERROR(SEARCH("A",H62)))</formula>
    </cfRule>
  </conditionalFormatting>
  <conditionalFormatting sqref="H68:H72">
    <cfRule type="containsText" dxfId="109" priority="36" operator="containsText" text="A">
      <formula>NOT(ISERROR(SEARCH("A",H68)))</formula>
    </cfRule>
    <cfRule type="containsText" dxfId="108" priority="34" operator="containsText" text="I">
      <formula>NOT(ISERROR(SEARCH("I",H68)))</formula>
    </cfRule>
    <cfRule type="containsText" dxfId="107" priority="35" operator="containsText" text="B">
      <formula>NOT(ISERROR(SEARCH("B",H68)))</formula>
    </cfRule>
  </conditionalFormatting>
  <conditionalFormatting sqref="H74:H75">
    <cfRule type="containsText" dxfId="106" priority="543" operator="containsText" text="A">
      <formula>NOT(ISERROR(SEARCH("A",H74)))</formula>
    </cfRule>
    <cfRule type="containsText" dxfId="105" priority="541" operator="containsText" text="I">
      <formula>NOT(ISERROR(SEARCH("I",H74)))</formula>
    </cfRule>
    <cfRule type="containsText" dxfId="104" priority="542" operator="containsText" text="B">
      <formula>NOT(ISERROR(SEARCH("B",H74)))</formula>
    </cfRule>
  </conditionalFormatting>
  <conditionalFormatting sqref="H77:H80">
    <cfRule type="containsText" dxfId="103" priority="507" operator="containsText" text="A">
      <formula>NOT(ISERROR(SEARCH("A",H77)))</formula>
    </cfRule>
    <cfRule type="containsText" dxfId="102" priority="506" operator="containsText" text="B">
      <formula>NOT(ISERROR(SEARCH("B",H77)))</formula>
    </cfRule>
    <cfRule type="containsText" dxfId="101" priority="505" operator="containsText" text="I">
      <formula>NOT(ISERROR(SEARCH("I",H77)))</formula>
    </cfRule>
  </conditionalFormatting>
  <conditionalFormatting sqref="H83:H87">
    <cfRule type="containsText" dxfId="100" priority="16" operator="containsText" text="A">
      <formula>NOT(ISERROR(SEARCH("A",H83)))</formula>
    </cfRule>
    <cfRule type="containsText" dxfId="99" priority="14" operator="containsText" text="I">
      <formula>NOT(ISERROR(SEARCH("I",H83)))</formula>
    </cfRule>
    <cfRule type="containsText" dxfId="98" priority="15" operator="containsText" text="B">
      <formula>NOT(ISERROR(SEARCH("B",H83)))</formula>
    </cfRule>
  </conditionalFormatting>
  <conditionalFormatting sqref="H89:H92">
    <cfRule type="containsText" dxfId="97" priority="373" operator="containsText" text="I">
      <formula>NOT(ISERROR(SEARCH("I",H89)))</formula>
    </cfRule>
    <cfRule type="containsText" dxfId="96" priority="375" operator="containsText" text="A">
      <formula>NOT(ISERROR(SEARCH("A",H89)))</formula>
    </cfRule>
    <cfRule type="containsText" dxfId="95" priority="374" operator="containsText" text="B">
      <formula>NOT(ISERROR(SEARCH("B",H89)))</formula>
    </cfRule>
  </conditionalFormatting>
  <conditionalFormatting sqref="H94:H98">
    <cfRule type="containsText" dxfId="94" priority="315" operator="containsText" text="A">
      <formula>NOT(ISERROR(SEARCH("A",H94)))</formula>
    </cfRule>
    <cfRule type="containsText" dxfId="93" priority="313" operator="containsText" text="I">
      <formula>NOT(ISERROR(SEARCH("I",H94)))</formula>
    </cfRule>
    <cfRule type="containsText" dxfId="92" priority="314" operator="containsText" text="B">
      <formula>NOT(ISERROR(SEARCH("B",H94)))</formula>
    </cfRule>
  </conditionalFormatting>
  <conditionalFormatting sqref="H100:H105">
    <cfRule type="containsText" dxfId="91" priority="243" operator="containsText" text="A">
      <formula>NOT(ISERROR(SEARCH("A",H100)))</formula>
    </cfRule>
    <cfRule type="containsText" dxfId="90" priority="241" operator="containsText" text="I">
      <formula>NOT(ISERROR(SEARCH("I",H100)))</formula>
    </cfRule>
    <cfRule type="containsText" dxfId="89" priority="242" operator="containsText" text="B">
      <formula>NOT(ISERROR(SEARCH("B",H100)))</formula>
    </cfRule>
  </conditionalFormatting>
  <conditionalFormatting sqref="H107:H109">
    <cfRule type="containsText" dxfId="88" priority="206" operator="containsText" text="B">
      <formula>NOT(ISERROR(SEARCH("B",H107)))</formula>
    </cfRule>
    <cfRule type="containsText" dxfId="87" priority="205" operator="containsText" text="I">
      <formula>NOT(ISERROR(SEARCH("I",H107)))</formula>
    </cfRule>
    <cfRule type="containsText" dxfId="86" priority="207" operator="containsText" text="A">
      <formula>NOT(ISERROR(SEARCH("A",H107)))</formula>
    </cfRule>
  </conditionalFormatting>
  <conditionalFormatting sqref="I4:J4">
    <cfRule type="containsText" dxfId="85" priority="132" operator="containsText" text="CONFORME 3 ETOILES">
      <formula>NOT(ISERROR(SEARCH("CONFORME 3 ETOILES",I4)))</formula>
    </cfRule>
    <cfRule type="containsText" dxfId="84" priority="131" operator="containsText" text="NON CONFORME 3 ETOILES">
      <formula>NOT(ISERROR(SEARCH("NON CONFORME 3 ETOILES",I4)))</formula>
    </cfRule>
  </conditionalFormatting>
  <conditionalFormatting sqref="J8:J16">
    <cfRule type="containsText" dxfId="83" priority="687" operator="containsText" text="B">
      <formula>NOT(ISERROR(SEARCH("B",J8)))</formula>
    </cfRule>
    <cfRule type="containsText" dxfId="82" priority="688" operator="containsText" text="A">
      <formula>NOT(ISERROR(SEARCH("A",J8)))</formula>
    </cfRule>
    <cfRule type="containsText" dxfId="81" priority="686" operator="containsText" text="I">
      <formula>NOT(ISERROR(SEARCH("I",J8)))</formula>
    </cfRule>
  </conditionalFormatting>
  <conditionalFormatting sqref="J18:J24">
    <cfRule type="containsText" dxfId="80" priority="682" operator="containsText" text="B">
      <formula>NOT(ISERROR(SEARCH("B",J18)))</formula>
    </cfRule>
    <cfRule type="containsText" dxfId="79" priority="683" operator="containsText" text="A">
      <formula>NOT(ISERROR(SEARCH("A",J18)))</formula>
    </cfRule>
    <cfRule type="containsText" dxfId="78" priority="681" operator="containsText" text="I">
      <formula>NOT(ISERROR(SEARCH("I",J18)))</formula>
    </cfRule>
  </conditionalFormatting>
  <conditionalFormatting sqref="J26:J34">
    <cfRule type="containsText" dxfId="77" priority="146" operator="containsText" text="A">
      <formula>NOT(ISERROR(SEARCH("A",J26)))</formula>
    </cfRule>
    <cfRule type="containsText" dxfId="76" priority="145" operator="containsText" text="B">
      <formula>NOT(ISERROR(SEARCH("B",J26)))</formula>
    </cfRule>
    <cfRule type="containsText" dxfId="75" priority="144" operator="containsText" text="I">
      <formula>NOT(ISERROR(SEARCH("I",J26)))</formula>
    </cfRule>
  </conditionalFormatting>
  <conditionalFormatting sqref="J36:J40">
    <cfRule type="containsText" dxfId="74" priority="51" operator="containsText" text="B">
      <formula>NOT(ISERROR(SEARCH("B",J36)))</formula>
    </cfRule>
    <cfRule type="containsText" dxfId="73" priority="52" operator="containsText" text="A">
      <formula>NOT(ISERROR(SEARCH("A",J36)))</formula>
    </cfRule>
    <cfRule type="containsText" dxfId="72" priority="50" operator="containsText" text="I">
      <formula>NOT(ISERROR(SEARCH("I",J36)))</formula>
    </cfRule>
  </conditionalFormatting>
  <conditionalFormatting sqref="J43:J47">
    <cfRule type="containsText" dxfId="71" priority="831" operator="containsText" text="B">
      <formula>NOT(ISERROR(SEARCH("B",J43)))</formula>
    </cfRule>
    <cfRule type="containsText" dxfId="70" priority="832" operator="containsText" text="A">
      <formula>NOT(ISERROR(SEARCH("A",J43)))</formula>
    </cfRule>
    <cfRule type="containsText" dxfId="69" priority="830" operator="containsText" text="I">
      <formula>NOT(ISERROR(SEARCH("I",J43)))</formula>
    </cfRule>
  </conditionalFormatting>
  <conditionalFormatting sqref="J49:J50">
    <cfRule type="containsText" dxfId="68" priority="808" operator="containsText" text="A">
      <formula>NOT(ISERROR(SEARCH("A",J49)))</formula>
    </cfRule>
    <cfRule type="containsText" dxfId="67" priority="806" operator="containsText" text="I">
      <formula>NOT(ISERROR(SEARCH("I",J49)))</formula>
    </cfRule>
    <cfRule type="containsText" dxfId="66" priority="807" operator="containsText" text="B">
      <formula>NOT(ISERROR(SEARCH("B",J49)))</formula>
    </cfRule>
  </conditionalFormatting>
  <conditionalFormatting sqref="J52:J60">
    <cfRule type="containsText" dxfId="65" priority="731" operator="containsText" text="I">
      <formula>NOT(ISERROR(SEARCH("I",J52)))</formula>
    </cfRule>
    <cfRule type="containsText" dxfId="64" priority="732" operator="containsText" text="B">
      <formula>NOT(ISERROR(SEARCH("B",J52)))</formula>
    </cfRule>
    <cfRule type="containsText" dxfId="63" priority="733" operator="containsText" text="A">
      <formula>NOT(ISERROR(SEARCH("A",J52)))</formula>
    </cfRule>
  </conditionalFormatting>
  <conditionalFormatting sqref="J62:J66">
    <cfRule type="containsText" dxfId="62" priority="4" operator="containsText" text="A">
      <formula>NOT(ISERROR(SEARCH("A",J62)))</formula>
    </cfRule>
    <cfRule type="containsText" dxfId="61" priority="2" operator="containsText" text="I">
      <formula>NOT(ISERROR(SEARCH("I",J62)))</formula>
    </cfRule>
    <cfRule type="containsText" dxfId="60" priority="3" operator="containsText" text="B">
      <formula>NOT(ISERROR(SEARCH("B",J62)))</formula>
    </cfRule>
  </conditionalFormatting>
  <conditionalFormatting sqref="J68:J72">
    <cfRule type="containsText" dxfId="59" priority="46" operator="containsText" text="I">
      <formula>NOT(ISERROR(SEARCH("I",J68)))</formula>
    </cfRule>
    <cfRule type="containsText" dxfId="58" priority="47" operator="containsText" text="B">
      <formula>NOT(ISERROR(SEARCH("B",J68)))</formula>
    </cfRule>
    <cfRule type="containsText" dxfId="57" priority="48" operator="containsText" text="A">
      <formula>NOT(ISERROR(SEARCH("A",J68)))</formula>
    </cfRule>
  </conditionalFormatting>
  <conditionalFormatting sqref="J74:J75">
    <cfRule type="containsText" dxfId="56" priority="537" operator="containsText" text="I">
      <formula>NOT(ISERROR(SEARCH("I",J74)))</formula>
    </cfRule>
    <cfRule type="containsText" dxfId="55" priority="539" operator="containsText" text="A">
      <formula>NOT(ISERROR(SEARCH("A",J74)))</formula>
    </cfRule>
    <cfRule type="containsText" dxfId="54" priority="538" operator="containsText" text="B">
      <formula>NOT(ISERROR(SEARCH("B",J74)))</formula>
    </cfRule>
  </conditionalFormatting>
  <conditionalFormatting sqref="J77:J80">
    <cfRule type="containsText" dxfId="53" priority="502" operator="containsText" text="B">
      <formula>NOT(ISERROR(SEARCH("B",J77)))</formula>
    </cfRule>
    <cfRule type="containsText" dxfId="52" priority="501" operator="containsText" text="I">
      <formula>NOT(ISERROR(SEARCH("I",J77)))</formula>
    </cfRule>
    <cfRule type="containsText" dxfId="51" priority="503" operator="containsText" text="A">
      <formula>NOT(ISERROR(SEARCH("A",J77)))</formula>
    </cfRule>
  </conditionalFormatting>
  <conditionalFormatting sqref="J83:J87">
    <cfRule type="containsText" dxfId="50" priority="10" operator="containsText" text="I">
      <formula>NOT(ISERROR(SEARCH("I",J83)))</formula>
    </cfRule>
    <cfRule type="containsText" dxfId="49" priority="11" operator="containsText" text="B">
      <formula>NOT(ISERROR(SEARCH("B",J83)))</formula>
    </cfRule>
    <cfRule type="containsText" dxfId="48" priority="12" operator="containsText" text="A">
      <formula>NOT(ISERROR(SEARCH("A",J83)))</formula>
    </cfRule>
  </conditionalFormatting>
  <conditionalFormatting sqref="J89:J92">
    <cfRule type="containsText" dxfId="47" priority="371" operator="containsText" text="A">
      <formula>NOT(ISERROR(SEARCH("A",J89)))</formula>
    </cfRule>
    <cfRule type="containsText" dxfId="46" priority="370" operator="containsText" text="B">
      <formula>NOT(ISERROR(SEARCH("B",J89)))</formula>
    </cfRule>
    <cfRule type="containsText" dxfId="45" priority="369" operator="containsText" text="I">
      <formula>NOT(ISERROR(SEARCH("I",J89)))</formula>
    </cfRule>
  </conditionalFormatting>
  <conditionalFormatting sqref="J94:J98">
    <cfRule type="containsText" dxfId="44" priority="311" operator="containsText" text="A">
      <formula>NOT(ISERROR(SEARCH("A",J94)))</formula>
    </cfRule>
    <cfRule type="containsText" dxfId="43" priority="310" operator="containsText" text="B">
      <formula>NOT(ISERROR(SEARCH("B",J94)))</formula>
    </cfRule>
    <cfRule type="containsText" dxfId="42" priority="309" operator="containsText" text="I">
      <formula>NOT(ISERROR(SEARCH("I",J94)))</formula>
    </cfRule>
  </conditionalFormatting>
  <conditionalFormatting sqref="J100:J105">
    <cfRule type="containsText" dxfId="41" priority="237" operator="containsText" text="I">
      <formula>NOT(ISERROR(SEARCH("I",J100)))</formula>
    </cfRule>
    <cfRule type="containsText" dxfId="40" priority="238" operator="containsText" text="B">
      <formula>NOT(ISERROR(SEARCH("B",J100)))</formula>
    </cfRule>
    <cfRule type="containsText" dxfId="39" priority="239" operator="containsText" text="A">
      <formula>NOT(ISERROR(SEARCH("A",J100)))</formula>
    </cfRule>
  </conditionalFormatting>
  <conditionalFormatting sqref="J107:J109">
    <cfRule type="containsText" dxfId="38" priority="203" operator="containsText" text="A">
      <formula>NOT(ISERROR(SEARCH("A",J107)))</formula>
    </cfRule>
    <cfRule type="containsText" dxfId="37" priority="202" operator="containsText" text="B">
      <formula>NOT(ISERROR(SEARCH("B",J107)))</formula>
    </cfRule>
    <cfRule type="containsText" dxfId="36" priority="201" operator="containsText" text="I">
      <formula>NOT(ISERROR(SEARCH("I",J107)))</formula>
    </cfRule>
  </conditionalFormatting>
  <dataValidations count="9">
    <dataValidation showDropDown="1" showInputMessage="1" showErrorMessage="1" sqref="D34" xr:uid="{00000000-0002-0000-0200-000000000000}"/>
    <dataValidation type="list" showInputMessage="1" showErrorMessage="1" sqref="D18 D107:D108 D43:D47 D49:D50 D55:D56 D59:D60 D16 D68:D70 D74:D75 D77:D80 D83:D87 D27 D39:D40 D36:D37 D89:D92 D94:D97 D100:D105 D8:D12 D30:D33 D62:D66" xr:uid="{00000000-0002-0000-0200-000001000000}">
      <formula1>"oui,non,"</formula1>
    </dataValidation>
    <dataValidation type="list" showInputMessage="1" showErrorMessage="1" sqref="D58" xr:uid="{00000000-0002-0000-0200-000002000000}">
      <formula1>"aucune,trimestrielle,bimestrielle,mensuelle"</formula1>
    </dataValidation>
    <dataValidation type="list" showInputMessage="1" showErrorMessage="1" sqref="D72" xr:uid="{00000000-0002-0000-0200-000003000000}">
      <formula1>"Moins d'1 equipe, 1 equipe de 2 joueurs, 1 equipe de 4 joueurs, 2 equipes de 2 joueurs ou plus"</formula1>
    </dataValidation>
    <dataValidation type="list" showInputMessage="1" showErrorMessage="1" sqref="D28" xr:uid="{00000000-0002-0000-0200-000004000000}">
      <formula1>"Moins 1 pour 4, 1 pour 4, 1 pour 3, 1 pour 2, 1 pour 1"</formula1>
    </dataValidation>
    <dataValidation type="list" showInputMessage="1" showErrorMessage="1" sqref="D29" xr:uid="{00000000-0002-0000-0200-000005000000}">
      <formula1>"Moins d'1 pour 5, 1 pour 5, 1 pour 4, 1 pour 3, plus d'1 pour 3"</formula1>
    </dataValidation>
    <dataValidation type="list" showInputMessage="1" showErrorMessage="1" sqref="E2:J2" xr:uid="{00000000-0002-0000-0200-000006000000}">
      <formula1>"Préciser labellisation ou renouvellement,LABELLISATION , RENOUVELLEMENT"</formula1>
    </dataValidation>
    <dataValidation type="list" showInputMessage="1" showErrorMessage="1" sqref="D57" xr:uid="{00000000-0002-0000-0200-000007000000}">
      <formula1>"moins de 1 pour 16,entre 1 pour 16 et 1 pour 12,entre 1 pour 12 et 1 pour 8,1 pour 8 ou plus"</formula1>
    </dataValidation>
    <dataValidation type="list" showInputMessage="1" showErrorMessage="1" sqref="D71" xr:uid="{00000000-0002-0000-0200-000008000000}">
      <formula1>"Moins d'1 équipes de 4 joueurs, 1 équipe de 4 joueurs, 2 équipes de 4 joueurs, plus de 2 équipes de 4 joueurs"</formula1>
    </dataValidation>
  </dataValidations>
  <pageMargins left="0.23622047244094491" right="0.23622047244094491" top="0.35433070866141736" bottom="0.35433070866141736" header="0.31496062992125984" footer="0.31496062992125984"/>
  <pageSetup paperSize="9" scale="46" fitToHeight="0" orientation="portrait" r:id="rId1"/>
  <headerFooter>
    <oddHeader xml:space="preserve">&amp;L
</oddHeader>
    <oddFooter>&amp;LFédération Française de Rugby&amp;C2024-2025&amp;R&amp;P</oddFooter>
  </headerFooter>
  <rowBreaks count="2" manualBreakCount="2">
    <brk id="40" max="16383" man="1"/>
    <brk id="80" max="16383" man="1"/>
  </rowBreaks>
  <colBreaks count="1" manualBreakCount="1">
    <brk id="1"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158" id="{806AD24F-CAE5-495A-9F60-67DAC7D9BCDE}">
            <x14:iconSet showValue="0" custom="1">
              <x14:cfvo type="percent">
                <xm:f>0</xm:f>
              </x14:cfvo>
              <x14:cfvo type="num">
                <xm:f>1</xm:f>
              </x14:cfvo>
              <x14:cfvo type="num">
                <xm:f>2</xm:f>
              </x14:cfvo>
              <x14:cfIcon iconSet="NoIcons" iconId="0"/>
              <x14:cfIcon iconSet="3TrafficLights1" iconId="2"/>
              <x14:cfIcon iconSet="3TrafficLights1" iconId="0"/>
            </x14:iconSet>
          </x14:cfRule>
          <xm:sqref>F8:F10</xm:sqref>
        </x14:conditionalFormatting>
        <x14:conditionalFormatting xmlns:xm="http://schemas.microsoft.com/office/excel/2006/main">
          <x14:cfRule type="iconSet" priority="37" id="{85ECCEDF-4277-47DA-8D93-917DEAB39FE6}">
            <x14:iconSet showValue="0" custom="1">
              <x14:cfvo type="percent">
                <xm:f>0</xm:f>
              </x14:cfvo>
              <x14:cfvo type="num">
                <xm:f>1</xm:f>
              </x14:cfvo>
              <x14:cfvo type="num">
                <xm:f>2</xm:f>
              </x14:cfvo>
              <x14:cfIcon iconSet="NoIcons" iconId="0"/>
              <x14:cfIcon iconSet="3TrafficLights1" iconId="2"/>
              <x14:cfIcon iconSet="3TrafficLights1" iconId="0"/>
            </x14:iconSet>
          </x14:cfRule>
          <xm:sqref>F11</xm:sqref>
        </x14:conditionalFormatting>
        <x14:conditionalFormatting xmlns:xm="http://schemas.microsoft.com/office/excel/2006/main">
          <x14:cfRule type="iconSet" priority="1275" id="{4BC1849B-CF07-4DC6-926A-6BFBD385B4DF}">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76" id="{D0E0A547-2486-4531-85F3-63EDEA6313F8}">
            <x14:iconSet showValue="0" custom="1">
              <x14:cfvo type="percent">
                <xm:f>0</xm:f>
              </x14:cfvo>
              <x14:cfvo type="num">
                <xm:f>1</xm:f>
              </x14:cfvo>
              <x14:cfvo type="num">
                <xm:f>2</xm:f>
              </x14:cfvo>
              <x14:cfIcon iconSet="NoIcons" iconId="0"/>
              <x14:cfIcon iconSet="3TrafficLights1" iconId="2"/>
              <x14:cfIcon iconSet="3TrafficLights1" iconId="0"/>
            </x14:iconSet>
          </x14:cfRule>
          <xm:sqref>F12</xm:sqref>
        </x14:conditionalFormatting>
        <x14:conditionalFormatting xmlns:xm="http://schemas.microsoft.com/office/excel/2006/main">
          <x14:cfRule type="iconSet" priority="1344" id="{08D44695-A6A9-4929-AFEB-F6BBB5FF79B0}">
            <x14:iconSet showValue="0" custom="1">
              <x14:cfvo type="percent">
                <xm:f>0</xm:f>
              </x14:cfvo>
              <x14:cfvo type="num">
                <xm:f>1</xm:f>
              </x14:cfvo>
              <x14:cfvo type="num">
                <xm:f>2</xm:f>
              </x14:cfvo>
              <x14:cfIcon iconSet="NoIcons" iconId="0"/>
              <x14:cfIcon iconSet="3TrafficLights1" iconId="2"/>
              <x14:cfIcon iconSet="3TrafficLights1" iconId="0"/>
            </x14:iconSet>
          </x14:cfRule>
          <xm:sqref>F13</xm:sqref>
        </x14:conditionalFormatting>
        <x14:conditionalFormatting xmlns:xm="http://schemas.microsoft.com/office/excel/2006/main">
          <x14:cfRule type="iconSet" priority="1291" id="{A0160657-A69E-4B87-AAD8-E64614445231}">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290" id="{75C45DAD-8C16-4C15-B47C-AD180F83EE6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F14</xm:sqref>
        </x14:conditionalFormatting>
        <x14:conditionalFormatting xmlns:xm="http://schemas.microsoft.com/office/excel/2006/main">
          <x14:cfRule type="iconSet" priority="695" id="{44A39594-C014-44A9-A6B7-CE4547F125DD}">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694" id="{21E51BCA-F494-4F35-A413-BC8AA486109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F15:F16</xm:sqref>
        </x14:conditionalFormatting>
        <x14:conditionalFormatting xmlns:xm="http://schemas.microsoft.com/office/excel/2006/main">
          <x14:cfRule type="iconSet" priority="1248" id="{5FE68B75-2FBA-40AD-91F5-505A7716E64D}">
            <x14:iconSet showValue="0" custom="1">
              <x14:cfvo type="percent">
                <xm:f>0</xm:f>
              </x14:cfvo>
              <x14:cfvo type="num">
                <xm:f>1</xm:f>
              </x14:cfvo>
              <x14:cfvo type="num">
                <xm:f>2</xm:f>
              </x14:cfvo>
              <x14:cfIcon iconSet="NoIcons" iconId="0"/>
              <x14:cfIcon iconSet="3TrafficLights1" iconId="2"/>
              <x14:cfIcon iconSet="3TrafficLights1" iconId="0"/>
            </x14:iconSet>
          </x14:cfRule>
          <xm:sqref>F18</xm:sqref>
        </x14:conditionalFormatting>
        <x14:conditionalFormatting xmlns:xm="http://schemas.microsoft.com/office/excel/2006/main">
          <x14:cfRule type="iconSet" priority="1188" id="{F5BF0A0A-A8F4-4C37-B1D9-DD5819824155}">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187" id="{B8E16B61-C4E5-443B-96B0-F21794630C4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F19</xm:sqref>
        </x14:conditionalFormatting>
        <x14:conditionalFormatting xmlns:xm="http://schemas.microsoft.com/office/excel/2006/main">
          <x14:cfRule type="iconSet" priority="1230" id="{2A92D015-F523-4D86-ABDD-B2C6E676C13F}">
            <x14:iconSet showValue="0" custom="1">
              <x14:cfvo type="percent">
                <xm:f>0</xm:f>
              </x14:cfvo>
              <x14:cfvo type="num">
                <xm:f>1</xm:f>
              </x14:cfvo>
              <x14:cfvo type="num">
                <xm:f>2</xm:f>
              </x14:cfvo>
              <x14:cfIcon iconSet="NoIcons" iconId="0"/>
              <x14:cfIcon iconSet="3TrafficLights1" iconId="2"/>
              <x14:cfIcon iconSet="3TrafficLights1" iconId="0"/>
            </x14:iconSet>
          </x14:cfRule>
          <xm:sqref>F20:F24</xm:sqref>
        </x14:conditionalFormatting>
        <x14:conditionalFormatting xmlns:xm="http://schemas.microsoft.com/office/excel/2006/main">
          <x14:cfRule type="iconSet" priority="1153" id="{1D141C24-0417-4481-953E-3CEF0A4F9900}">
            <x14:iconSet showValue="0" custom="1">
              <x14:cfvo type="percent">
                <xm:f>0</xm:f>
              </x14:cfvo>
              <x14:cfvo type="num">
                <xm:f>1</xm:f>
              </x14:cfvo>
              <x14:cfvo type="num">
                <xm:f>2</xm:f>
              </x14:cfvo>
              <x14:cfIcon iconSet="NoIcons" iconId="0"/>
              <x14:cfIcon iconSet="3TrafficLights1" iconId="2"/>
              <x14:cfIcon iconSet="3TrafficLights1" iconId="0"/>
            </x14:iconSet>
          </x14:cfRule>
          <xm:sqref>F26</xm:sqref>
        </x14:conditionalFormatting>
        <x14:conditionalFormatting xmlns:xm="http://schemas.microsoft.com/office/excel/2006/main">
          <x14:cfRule type="iconSet" priority="1065" id="{050BFF0F-377E-46B9-88D7-CAB6471A4B32}">
            <x14:iconSet showValue="0" custom="1">
              <x14:cfvo type="percent">
                <xm:f>0</xm:f>
              </x14:cfvo>
              <x14:cfvo type="num">
                <xm:f>1</xm:f>
              </x14:cfvo>
              <x14:cfvo type="num">
                <xm:f>2</xm:f>
              </x14:cfvo>
              <x14:cfIcon iconSet="NoIcons" iconId="0"/>
              <x14:cfIcon iconSet="3TrafficLights1" iconId="2"/>
              <x14:cfIcon iconSet="3TrafficLights1" iconId="0"/>
            </x14:iconSet>
          </x14:cfRule>
          <xm:sqref>F27:F29</xm:sqref>
        </x14:conditionalFormatting>
        <x14:conditionalFormatting xmlns:xm="http://schemas.microsoft.com/office/excel/2006/main">
          <x14:cfRule type="iconSet" priority="1061" id="{176B0808-7CA0-4820-A011-90CDFB7AA690}">
            <x14:iconSet showValue="0" custom="1">
              <x14:cfvo type="percent">
                <xm:f>0</xm:f>
              </x14:cfvo>
              <x14:cfvo type="num">
                <xm:f>1</xm:f>
              </x14:cfvo>
              <x14:cfvo type="num">
                <xm:f>2</xm:f>
              </x14:cfvo>
              <x14:cfIcon iconSet="NoIcons" iconId="0"/>
              <x14:cfIcon iconSet="3TrafficLights1" iconId="2"/>
              <x14:cfIcon iconSet="3TrafficLights1" iconId="0"/>
            </x14:iconSet>
          </x14:cfRule>
          <xm:sqref>F30</xm:sqref>
        </x14:conditionalFormatting>
        <x14:conditionalFormatting xmlns:xm="http://schemas.microsoft.com/office/excel/2006/main">
          <x14:cfRule type="iconSet" priority="1029" id="{010573DE-76D7-4673-A0B5-F5B39F5C0384}">
            <x14:iconSet showValue="0" custom="1">
              <x14:cfvo type="percent">
                <xm:f>0</xm:f>
              </x14:cfvo>
              <x14:cfvo type="num">
                <xm:f>1</xm:f>
              </x14:cfvo>
              <x14:cfvo type="num">
                <xm:f>2</xm:f>
              </x14:cfvo>
              <x14:cfIcon iconSet="NoIcons" iconId="0"/>
              <x14:cfIcon iconSet="3TrafficLights1" iconId="2"/>
              <x14:cfIcon iconSet="3TrafficLights1" iconId="0"/>
            </x14:iconSet>
          </x14:cfRule>
          <xm:sqref>F31</xm:sqref>
        </x14:conditionalFormatting>
        <x14:conditionalFormatting xmlns:xm="http://schemas.microsoft.com/office/excel/2006/main">
          <x14:cfRule type="iconSet" priority="1113" id="{22DE3AEA-31E1-4756-AAC0-A1806F106588}">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14" id="{19C19E8C-E3C8-4665-B768-8422ED63A033}">
            <x14:iconSet showValue="0" custom="1">
              <x14:cfvo type="percent">
                <xm:f>0</xm:f>
              </x14:cfvo>
              <x14:cfvo type="num">
                <xm:f>1</xm:f>
              </x14:cfvo>
              <x14:cfvo type="num">
                <xm:f>2</xm:f>
              </x14:cfvo>
              <x14:cfIcon iconSet="NoIcons" iconId="0"/>
              <x14:cfIcon iconSet="3TrafficLights1" iconId="2"/>
              <x14:cfIcon iconSet="3TrafficLights1" iconId="0"/>
            </x14:iconSet>
          </x14:cfRule>
          <xm:sqref>F32</xm:sqref>
        </x14:conditionalFormatting>
        <x14:conditionalFormatting xmlns:xm="http://schemas.microsoft.com/office/excel/2006/main">
          <x14:cfRule type="iconSet" priority="1090" id="{C00D17BB-B67F-4374-8F59-CDFC257B009C}">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091" id="{C10A5821-C306-4E47-94BD-A64969D5DA1C}">
            <x14:iconSet showValue="0" custom="1">
              <x14:cfvo type="percent">
                <xm:f>0</xm:f>
              </x14:cfvo>
              <x14:cfvo type="num">
                <xm:f>1</xm:f>
              </x14:cfvo>
              <x14:cfvo type="num">
                <xm:f>2</xm:f>
              </x14:cfvo>
              <x14:cfIcon iconSet="NoIcons" iconId="0"/>
              <x14:cfIcon iconSet="3TrafficLights1" iconId="2"/>
              <x14:cfIcon iconSet="3TrafficLights1" iconId="0"/>
            </x14:iconSet>
          </x14:cfRule>
          <xm:sqref>F33</xm:sqref>
        </x14:conditionalFormatting>
        <x14:conditionalFormatting xmlns:xm="http://schemas.microsoft.com/office/excel/2006/main">
          <x14:cfRule type="iconSet" priority="1132" id="{65830F69-A5AD-42D7-A2AD-46982E8B7C88}">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33" id="{0A691365-893B-48D4-B6DA-1AEB01890A5A}">
            <x14:iconSet showValue="0" custom="1">
              <x14:cfvo type="percent">
                <xm:f>0</xm:f>
              </x14:cfvo>
              <x14:cfvo type="num">
                <xm:f>1</xm:f>
              </x14:cfvo>
              <x14:cfvo type="num">
                <xm:f>2</xm:f>
              </x14:cfvo>
              <x14:cfIcon iconSet="NoIcons" iconId="0"/>
              <x14:cfIcon iconSet="3TrafficLights1" iconId="2"/>
              <x14:cfIcon iconSet="3TrafficLights1" iconId="0"/>
            </x14:iconSet>
          </x14:cfRule>
          <xm:sqref>F34</xm:sqref>
        </x14:conditionalFormatting>
        <x14:conditionalFormatting xmlns:xm="http://schemas.microsoft.com/office/excel/2006/main">
          <x14:cfRule type="iconSet" priority="1013" id="{6C8ADEA8-51CB-49C3-985D-896592DF103F}">
            <x14:iconSet showValue="0" custom="1">
              <x14:cfvo type="percent">
                <xm:f>0</xm:f>
              </x14:cfvo>
              <x14:cfvo type="num">
                <xm:f>1</xm:f>
              </x14:cfvo>
              <x14:cfvo type="num">
                <xm:f>2</xm:f>
              </x14:cfvo>
              <x14:cfIcon iconSet="NoIcons" iconId="0"/>
              <x14:cfIcon iconSet="3TrafficLights1" iconId="2"/>
              <x14:cfIcon iconSet="3TrafficLights1" iconId="0"/>
            </x14:iconSet>
          </x14:cfRule>
          <xm:sqref>F36</xm:sqref>
        </x14:conditionalFormatting>
        <x14:conditionalFormatting xmlns:xm="http://schemas.microsoft.com/office/excel/2006/main">
          <x14:cfRule type="iconSet" priority="1001" id="{1ED331DF-A2B6-4766-ADE0-E9C47034A6DB}">
            <x14:iconSet showValue="0" custom="1">
              <x14:cfvo type="percent">
                <xm:f>0</xm:f>
              </x14:cfvo>
              <x14:cfvo type="num">
                <xm:f>1</xm:f>
              </x14:cfvo>
              <x14:cfvo type="num">
                <xm:f>2</xm:f>
              </x14:cfvo>
              <x14:cfIcon iconSet="NoIcons" iconId="0"/>
              <x14:cfIcon iconSet="3TrafficLights1" iconId="2"/>
              <x14:cfIcon iconSet="3TrafficLights1" iconId="0"/>
            </x14:iconSet>
          </x14:cfRule>
          <xm:sqref>F37</xm:sqref>
        </x14:conditionalFormatting>
        <x14:conditionalFormatting xmlns:xm="http://schemas.microsoft.com/office/excel/2006/main">
          <x14:cfRule type="iconSet" priority="969" id="{9FADC8E8-C767-42BE-9240-4F232EFD66F7}">
            <x14:iconSet showValue="0" custom="1">
              <x14:cfvo type="percent">
                <xm:f>0</xm:f>
              </x14:cfvo>
              <x14:cfvo type="num">
                <xm:f>1</xm:f>
              </x14:cfvo>
              <x14:cfvo type="num">
                <xm:f>2</xm:f>
              </x14:cfvo>
              <x14:cfIcon iconSet="NoIcons" iconId="0"/>
              <x14:cfIcon iconSet="3TrafficLights1" iconId="2"/>
              <x14:cfIcon iconSet="3TrafficLights1" iconId="0"/>
            </x14:iconSet>
          </x14:cfRule>
          <xm:sqref>F38</xm:sqref>
        </x14:conditionalFormatting>
        <x14:conditionalFormatting xmlns:xm="http://schemas.microsoft.com/office/excel/2006/main">
          <x14:cfRule type="iconSet" priority="945" id="{F7A004F9-452F-4352-96B6-0EDD6DFD47A9}">
            <x14:iconSet showValue="0" custom="1">
              <x14:cfvo type="percent">
                <xm:f>0</xm:f>
              </x14:cfvo>
              <x14:cfvo type="num">
                <xm:f>1</xm:f>
              </x14:cfvo>
              <x14:cfvo type="num">
                <xm:f>2</xm:f>
              </x14:cfvo>
              <x14:cfIcon iconSet="NoIcons" iconId="0"/>
              <x14:cfIcon iconSet="3TrafficLights1" iconId="2"/>
              <x14:cfIcon iconSet="3TrafficLights1" iconId="0"/>
            </x14:iconSet>
          </x14:cfRule>
          <xm:sqref>F39</xm:sqref>
        </x14:conditionalFormatting>
        <x14:conditionalFormatting xmlns:xm="http://schemas.microsoft.com/office/excel/2006/main">
          <x14:cfRule type="iconSet" priority="1444" id="{92D6FE56-5303-4B02-901B-5312EAFE0888}">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1443" id="{79794BC1-318C-4ED8-9211-FF4537A491DA}">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F40</xm:sqref>
        </x14:conditionalFormatting>
        <x14:conditionalFormatting xmlns:xm="http://schemas.microsoft.com/office/excel/2006/main">
          <x14:cfRule type="iconSet" priority="1425" id="{0325F6D8-46E6-45DD-8C1B-1B4E9F157BF1}">
            <x14:iconSet showValue="0" custom="1">
              <x14:cfvo type="percent">
                <xm:f>0</xm:f>
              </x14:cfvo>
              <x14:cfvo type="num">
                <xm:f>1</xm:f>
              </x14:cfvo>
              <x14:cfvo type="num">
                <xm:f>2</xm:f>
              </x14:cfvo>
              <x14:cfIcon iconSet="NoIcons" iconId="0"/>
              <x14:cfIcon iconSet="3TrafficLights1" iconId="2"/>
              <x14:cfIcon iconSet="3TrafficLights1" iconId="0"/>
            </x14:iconSet>
          </x14:cfRule>
          <xm:sqref>F43:F47</xm:sqref>
        </x14:conditionalFormatting>
        <x14:conditionalFormatting xmlns:xm="http://schemas.microsoft.com/office/excel/2006/main">
          <x14:cfRule type="iconSet" priority="825" id="{8458A267-3DC3-41D1-81C7-685E8ECEE3FA}">
            <x14:iconSet showValue="0" custom="1">
              <x14:cfvo type="percent">
                <xm:f>0</xm:f>
              </x14:cfvo>
              <x14:cfvo type="num">
                <xm:f>1</xm:f>
              </x14:cfvo>
              <x14:cfvo type="num">
                <xm:f>2</xm:f>
              </x14:cfvo>
              <x14:cfIcon iconSet="NoIcons" iconId="0"/>
              <x14:cfIcon iconSet="3TrafficLights1" iconId="2"/>
              <x14:cfIcon iconSet="3TrafficLights1" iconId="0"/>
            </x14:iconSet>
          </x14:cfRule>
          <xm:sqref>F49</xm:sqref>
        </x14:conditionalFormatting>
        <x14:conditionalFormatting xmlns:xm="http://schemas.microsoft.com/office/excel/2006/main">
          <x14:cfRule type="iconSet" priority="801" id="{7F8BEFE1-E65B-48EA-9F17-431CA07FF4A9}">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800" id="{5C7E09A4-5025-4465-B1CF-918808C4702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F50</xm:sqref>
        </x14:conditionalFormatting>
        <x14:conditionalFormatting xmlns:xm="http://schemas.microsoft.com/office/excel/2006/main">
          <x14:cfRule type="iconSet" priority="69" id="{C61B6D4E-A053-465F-BB08-28FAE8261EEB}">
            <x14:iconSet showValue="0" custom="1">
              <x14:cfvo type="percent">
                <xm:f>0</xm:f>
              </x14:cfvo>
              <x14:cfvo type="num">
                <xm:f>1</xm:f>
              </x14:cfvo>
              <x14:cfvo type="num">
                <xm:f>2</xm:f>
              </x14:cfvo>
              <x14:cfIcon iconSet="NoIcons" iconId="0"/>
              <x14:cfIcon iconSet="3TrafficLights1" iconId="2"/>
              <x14:cfIcon iconSet="3TrafficLights1" iconId="0"/>
            </x14:iconSet>
          </x14:cfRule>
          <xm:sqref>F52</xm:sqref>
        </x14:conditionalFormatting>
        <x14:conditionalFormatting xmlns:xm="http://schemas.microsoft.com/office/excel/2006/main">
          <x14:cfRule type="iconSet" priority="774" id="{89D530CF-6536-413E-BD03-CA3FA52D91B9}">
            <x14:iconSet showValue="0" custom="1">
              <x14:cfvo type="percent">
                <xm:f>0</xm:f>
              </x14:cfvo>
              <x14:cfvo type="num">
                <xm:f>1</xm:f>
              </x14:cfvo>
              <x14:cfvo type="num">
                <xm:f>2</xm:f>
              </x14:cfvo>
              <x14:cfIcon iconSet="NoIcons" iconId="0"/>
              <x14:cfIcon iconSet="3TrafficLights1" iconId="2"/>
              <x14:cfIcon iconSet="3TrafficLights1" iconId="0"/>
            </x14:iconSet>
          </x14:cfRule>
          <xm:sqref>F53:F54</xm:sqref>
        </x14:conditionalFormatting>
        <x14:conditionalFormatting xmlns:xm="http://schemas.microsoft.com/office/excel/2006/main">
          <x14:cfRule type="iconSet" priority="762" id="{E937B3E0-D918-4D53-BB82-F7E6CB8054CF}">
            <x14:iconSet showValue="0" custom="1">
              <x14:cfvo type="percent">
                <xm:f>0</xm:f>
              </x14:cfvo>
              <x14:cfvo type="num">
                <xm:f>1</xm:f>
              </x14:cfvo>
              <x14:cfvo type="num">
                <xm:f>2</xm:f>
              </x14:cfvo>
              <x14:cfIcon iconSet="NoIcons" iconId="0"/>
              <x14:cfIcon iconSet="3TrafficLights1" iconId="2"/>
              <x14:cfIcon iconSet="3TrafficLights1" iconId="0"/>
            </x14:iconSet>
          </x14:cfRule>
          <xm:sqref>F55:F56</xm:sqref>
        </x14:conditionalFormatting>
        <x14:conditionalFormatting xmlns:xm="http://schemas.microsoft.com/office/excel/2006/main">
          <x14:cfRule type="iconSet" priority="57" id="{D2A5D45F-A12E-451C-B2B1-738AA9D8F895}">
            <x14:iconSet showValue="0" custom="1">
              <x14:cfvo type="percent">
                <xm:f>0</xm:f>
              </x14:cfvo>
              <x14:cfvo type="num">
                <xm:f>1</xm:f>
              </x14:cfvo>
              <x14:cfvo type="num">
                <xm:f>2</xm:f>
              </x14:cfvo>
              <x14:cfIcon iconSet="NoIcons" iconId="0"/>
              <x14:cfIcon iconSet="3TrafficLights1" iconId="2"/>
              <x14:cfIcon iconSet="3TrafficLights1" iconId="0"/>
            </x14:iconSet>
          </x14:cfRule>
          <xm:sqref>F57</xm:sqref>
        </x14:conditionalFormatting>
        <x14:conditionalFormatting xmlns:xm="http://schemas.microsoft.com/office/excel/2006/main">
          <x14:cfRule type="iconSet" priority="750" id="{44EB6989-232B-4B61-B607-68F6C7D758A5}">
            <x14:iconSet showValue="0" custom="1">
              <x14:cfvo type="percent">
                <xm:f>0</xm:f>
              </x14:cfvo>
              <x14:cfvo type="num">
                <xm:f>1</xm:f>
              </x14:cfvo>
              <x14:cfvo type="num">
                <xm:f>2</xm:f>
              </x14:cfvo>
              <x14:cfIcon iconSet="NoIcons" iconId="0"/>
              <x14:cfIcon iconSet="3TrafficLights1" iconId="2"/>
              <x14:cfIcon iconSet="3TrafficLights1" iconId="0"/>
            </x14:iconSet>
          </x14:cfRule>
          <xm:sqref>F58</xm:sqref>
        </x14:conditionalFormatting>
        <x14:conditionalFormatting xmlns:xm="http://schemas.microsoft.com/office/excel/2006/main">
          <x14:cfRule type="iconSet" priority="713" id="{442E103C-DAA0-4681-800C-A8FD9FBE019C}">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714" id="{331A496C-F5CC-4A24-A854-3361A8EA2969}">
            <x14:iconSet showValue="0" custom="1">
              <x14:cfvo type="percent">
                <xm:f>0</xm:f>
              </x14:cfvo>
              <x14:cfvo type="num">
                <xm:f>1</xm:f>
              </x14:cfvo>
              <x14:cfvo type="num">
                <xm:f>2</xm:f>
              </x14:cfvo>
              <x14:cfIcon iconSet="NoIcons" iconId="0"/>
              <x14:cfIcon iconSet="3TrafficLights1" iconId="2"/>
              <x14:cfIcon iconSet="3TrafficLights1" iconId="0"/>
            </x14:iconSet>
          </x14:cfRule>
          <xm:sqref>F59:F60</xm:sqref>
        </x14:conditionalFormatting>
        <x14:conditionalFormatting xmlns:xm="http://schemas.microsoft.com/office/excel/2006/main">
          <x14:cfRule type="iconSet" priority="17" id="{20222256-A9C5-40EB-9185-F3EADC4C9868}">
            <x14:iconSet showValue="0" custom="1">
              <x14:cfvo type="percent">
                <xm:f>0</xm:f>
              </x14:cfvo>
              <x14:cfvo type="num">
                <xm:f>1</xm:f>
              </x14:cfvo>
              <x14:cfvo type="num">
                <xm:f>2</xm:f>
              </x14:cfvo>
              <x14:cfIcon iconSet="NoIcons" iconId="0"/>
              <x14:cfIcon iconSet="3TrafficLights1" iconId="2"/>
              <x14:cfIcon iconSet="3TrafficLights1" iconId="0"/>
            </x14:iconSet>
          </x14:cfRule>
          <xm:sqref>F62</xm:sqref>
        </x14:conditionalFormatting>
        <x14:conditionalFormatting xmlns:xm="http://schemas.microsoft.com/office/excel/2006/main">
          <x14:cfRule type="iconSet" priority="664" id="{F83E7284-C040-400C-959F-7A101C2C3159}">
            <x14:iconSet showValue="0" custom="1">
              <x14:cfvo type="percent">
                <xm:f>0</xm:f>
              </x14:cfvo>
              <x14:cfvo type="num">
                <xm:f>1</xm:f>
              </x14:cfvo>
              <x14:cfvo type="num">
                <xm:f>2</xm:f>
              </x14:cfvo>
              <x14:cfIcon iconSet="NoIcons" iconId="0"/>
              <x14:cfIcon iconSet="3TrafficLights1" iconId="2"/>
              <x14:cfIcon iconSet="3TrafficLights1" iconId="0"/>
            </x14:iconSet>
          </x14:cfRule>
          <xm:sqref>F63</xm:sqref>
        </x14:conditionalFormatting>
        <x14:conditionalFormatting xmlns:xm="http://schemas.microsoft.com/office/excel/2006/main">
          <x14:cfRule type="iconSet" priority="652" id="{CFA35A38-80ED-4765-87AB-D6D0107251FA}">
            <x14:iconSet showValue="0" custom="1">
              <x14:cfvo type="percent">
                <xm:f>0</xm:f>
              </x14:cfvo>
              <x14:cfvo type="num">
                <xm:f>1</xm:f>
              </x14:cfvo>
              <x14:cfvo type="num">
                <xm:f>2</xm:f>
              </x14:cfvo>
              <x14:cfIcon iconSet="NoIcons" iconId="0"/>
              <x14:cfIcon iconSet="3TrafficLights1" iconId="2"/>
              <x14:cfIcon iconSet="3TrafficLights1" iconId="0"/>
            </x14:iconSet>
          </x14:cfRule>
          <xm:sqref>F64</xm:sqref>
        </x14:conditionalFormatting>
        <x14:conditionalFormatting xmlns:xm="http://schemas.microsoft.com/office/excel/2006/main">
          <x14:cfRule type="iconSet" priority="640" id="{D5773550-5B5D-4B92-9E53-ECB8303BA2B6}">
            <x14:iconSet showValue="0" custom="1">
              <x14:cfvo type="percent">
                <xm:f>0</xm:f>
              </x14:cfvo>
              <x14:cfvo type="num">
                <xm:f>1</xm:f>
              </x14:cfvo>
              <x14:cfvo type="num">
                <xm:f>2</xm:f>
              </x14:cfvo>
              <x14:cfIcon iconSet="NoIcons" iconId="0"/>
              <x14:cfIcon iconSet="3TrafficLights1" iconId="2"/>
              <x14:cfIcon iconSet="3TrafficLights1" iconId="0"/>
            </x14:iconSet>
          </x14:cfRule>
          <xm:sqref>F65</xm:sqref>
        </x14:conditionalFormatting>
        <x14:conditionalFormatting xmlns:xm="http://schemas.microsoft.com/office/excel/2006/main">
          <x14:cfRule type="iconSet" priority="101" id="{BCF4DD32-B3B6-417B-8D8B-46357749CA3A}">
            <x14:iconSet showValue="0" custom="1">
              <x14:cfvo type="percent">
                <xm:f>0</xm:f>
              </x14:cfvo>
              <x14:cfvo type="num">
                <xm:f>1</xm:f>
              </x14:cfvo>
              <x14:cfvo type="num">
                <xm:f>2</xm:f>
              </x14:cfvo>
              <x14:cfIcon iconSet="NoIcons" iconId="0"/>
              <x14:cfIcon iconSet="3TrafficLights1" iconId="2"/>
              <x14:cfIcon iconSet="3TrafficLights1" iconId="0"/>
            </x14:iconSet>
          </x14:cfRule>
          <xm:sqref>F66</xm:sqref>
        </x14:conditionalFormatting>
        <x14:conditionalFormatting xmlns:xm="http://schemas.microsoft.com/office/excel/2006/main">
          <x14:cfRule type="iconSet" priority="604" id="{3ACB6E03-FFEC-4C19-89D4-CFF872708DA4}">
            <x14:iconSet showValue="0" custom="1">
              <x14:cfvo type="percent">
                <xm:f>0</xm:f>
              </x14:cfvo>
              <x14:cfvo type="num">
                <xm:f>1</xm:f>
              </x14:cfvo>
              <x14:cfvo type="num">
                <xm:f>2</xm:f>
              </x14:cfvo>
              <x14:cfIcon iconSet="NoIcons" iconId="0"/>
              <x14:cfIcon iconSet="3TrafficLights1" iconId="2"/>
              <x14:cfIcon iconSet="3TrafficLights1" iconId="0"/>
            </x14:iconSet>
          </x14:cfRule>
          <xm:sqref>F68:F70</xm:sqref>
        </x14:conditionalFormatting>
        <x14:conditionalFormatting xmlns:xm="http://schemas.microsoft.com/office/excel/2006/main">
          <x14:cfRule type="iconSet" priority="592" id="{F65E48C6-8C50-4FED-97CE-7F7CFCA8A3FE}">
            <x14:iconSet showValue="0" custom="1">
              <x14:cfvo type="percent">
                <xm:f>0</xm:f>
              </x14:cfvo>
              <x14:cfvo type="num">
                <xm:f>1</xm:f>
              </x14:cfvo>
              <x14:cfvo type="num">
                <xm:f>2</xm:f>
              </x14:cfvo>
              <x14:cfIcon iconSet="NoIcons" iconId="0"/>
              <x14:cfIcon iconSet="3TrafficLights1" iconId="2"/>
              <x14:cfIcon iconSet="3TrafficLights1" iconId="0"/>
            </x14:iconSet>
          </x14:cfRule>
          <xm:sqref>F71</xm:sqref>
        </x14:conditionalFormatting>
        <x14:conditionalFormatting xmlns:xm="http://schemas.microsoft.com/office/excel/2006/main">
          <x14:cfRule type="iconSet" priority="580" id="{98758C36-62AD-4DA0-9323-0FAC3C67617C}">
            <x14:iconSet showValue="0" custom="1">
              <x14:cfvo type="percent">
                <xm:f>0</xm:f>
              </x14:cfvo>
              <x14:cfvo type="num">
                <xm:f>1</xm:f>
              </x14:cfvo>
              <x14:cfvo type="num">
                <xm:f>2</xm:f>
              </x14:cfvo>
              <x14:cfIcon iconSet="NoIcons" iconId="0"/>
              <x14:cfIcon iconSet="3TrafficLights1" iconId="2"/>
              <x14:cfIcon iconSet="3TrafficLights1" iconId="0"/>
            </x14:iconSet>
          </x14:cfRule>
          <xm:sqref>F72</xm:sqref>
        </x14:conditionalFormatting>
        <x14:conditionalFormatting xmlns:xm="http://schemas.microsoft.com/office/excel/2006/main">
          <x14:cfRule type="iconSet" priority="556" id="{94609CE1-3138-45EE-A288-2D8BE8A55AD0}">
            <x14:iconSet showValue="0" custom="1">
              <x14:cfvo type="percent">
                <xm:f>0</xm:f>
              </x14:cfvo>
              <x14:cfvo type="num">
                <xm:f>1</xm:f>
              </x14:cfvo>
              <x14:cfvo type="num">
                <xm:f>2</xm:f>
              </x14:cfvo>
              <x14:cfIcon iconSet="NoIcons" iconId="0"/>
              <x14:cfIcon iconSet="3TrafficLights1" iconId="2"/>
              <x14:cfIcon iconSet="3TrafficLights1" iconId="0"/>
            </x14:iconSet>
          </x14:cfRule>
          <xm:sqref>F74</xm:sqref>
        </x14:conditionalFormatting>
        <x14:conditionalFormatting xmlns:xm="http://schemas.microsoft.com/office/excel/2006/main">
          <x14:cfRule type="iconSet" priority="544" id="{097841C5-02F6-4DFF-96F2-F231B6105FE5}">
            <x14:iconSet showValue="0" custom="1">
              <x14:cfvo type="percent">
                <xm:f>0</xm:f>
              </x14:cfvo>
              <x14:cfvo type="num">
                <xm:f>1</xm:f>
              </x14:cfvo>
              <x14:cfvo type="num">
                <xm:f>2</xm:f>
              </x14:cfvo>
              <x14:cfIcon iconSet="NoIcons" iconId="0"/>
              <x14:cfIcon iconSet="3TrafficLights1" iconId="2"/>
              <x14:cfIcon iconSet="3TrafficLights1" iconId="0"/>
            </x14:iconSet>
          </x14:cfRule>
          <xm:sqref>F75</xm:sqref>
        </x14:conditionalFormatting>
        <x14:conditionalFormatting xmlns:xm="http://schemas.microsoft.com/office/excel/2006/main">
          <x14:cfRule type="iconSet" priority="532" id="{B1E9B3CE-560B-4CB4-8A5B-7C982661D35C}">
            <x14:iconSet showValue="0" custom="1">
              <x14:cfvo type="percent">
                <xm:f>0</xm:f>
              </x14:cfvo>
              <x14:cfvo type="num">
                <xm:f>1</xm:f>
              </x14:cfvo>
              <x14:cfvo type="num">
                <xm:f>2</xm:f>
              </x14:cfvo>
              <x14:cfIcon iconSet="NoIcons" iconId="0"/>
              <x14:cfIcon iconSet="3TrafficLights1" iconId="2"/>
              <x14:cfIcon iconSet="3TrafficLights1" iconId="0"/>
            </x14:iconSet>
          </x14:cfRule>
          <xm:sqref>F77</xm:sqref>
        </x14:conditionalFormatting>
        <x14:conditionalFormatting xmlns:xm="http://schemas.microsoft.com/office/excel/2006/main">
          <x14:cfRule type="iconSet" priority="520" id="{9102B29B-298F-4417-98E3-529A1AC18923}">
            <x14:iconSet showValue="0" custom="1">
              <x14:cfvo type="percent">
                <xm:f>0</xm:f>
              </x14:cfvo>
              <x14:cfvo type="num">
                <xm:f>1</xm:f>
              </x14:cfvo>
              <x14:cfvo type="num">
                <xm:f>2</xm:f>
              </x14:cfvo>
              <x14:cfIcon iconSet="NoIcons" iconId="0"/>
              <x14:cfIcon iconSet="3TrafficLights1" iconId="2"/>
              <x14:cfIcon iconSet="3TrafficLights1" iconId="0"/>
            </x14:iconSet>
          </x14:cfRule>
          <xm:sqref>F78</xm:sqref>
        </x14:conditionalFormatting>
        <x14:conditionalFormatting xmlns:xm="http://schemas.microsoft.com/office/excel/2006/main">
          <x14:cfRule type="iconSet" priority="508" id="{F8AD4A5E-8D57-4D5D-BB56-7BC5ED98CA97}">
            <x14:iconSet showValue="0" custom="1">
              <x14:cfvo type="percent">
                <xm:f>0</xm:f>
              </x14:cfvo>
              <x14:cfvo type="num">
                <xm:f>1</xm:f>
              </x14:cfvo>
              <x14:cfvo type="num">
                <xm:f>2</xm:f>
              </x14:cfvo>
              <x14:cfIcon iconSet="NoIcons" iconId="0"/>
              <x14:cfIcon iconSet="3TrafficLights1" iconId="2"/>
              <x14:cfIcon iconSet="3TrafficLights1" iconId="0"/>
            </x14:iconSet>
          </x14:cfRule>
          <xm:sqref>F79</xm:sqref>
        </x14:conditionalFormatting>
        <x14:conditionalFormatting xmlns:xm="http://schemas.microsoft.com/office/excel/2006/main">
          <x14:cfRule type="iconSet" priority="861" id="{C0E06FB6-8458-4CD5-8CA6-C26271352FB0}">
            <x14:iconSet showValue="0" custom="1">
              <x14:cfvo type="percent">
                <xm:f>0</xm:f>
              </x14:cfvo>
              <x14:cfvo type="num">
                <xm:f>1</xm:f>
              </x14:cfvo>
              <x14:cfvo type="num">
                <xm:f>2</xm:f>
              </x14:cfvo>
              <x14:cfIcon iconSet="NoIcons" iconId="0"/>
              <x14:cfIcon iconSet="3TrafficLights1" iconId="2"/>
              <x14:cfIcon iconSet="3TrafficLights1" iconId="0"/>
            </x14:iconSet>
          </x14:cfRule>
          <xm:sqref>F80</xm:sqref>
        </x14:conditionalFormatting>
        <x14:conditionalFormatting xmlns:xm="http://schemas.microsoft.com/office/excel/2006/main">
          <x14:cfRule type="iconSet" priority="21" id="{A29A0A99-716B-4D2A-97A2-F66F30B46260}">
            <x14:iconSet showValue="0" custom="1">
              <x14:cfvo type="percent">
                <xm:f>0</xm:f>
              </x14:cfvo>
              <x14:cfvo type="num">
                <xm:f>1</xm:f>
              </x14:cfvo>
              <x14:cfvo type="num">
                <xm:f>2</xm:f>
              </x14:cfvo>
              <x14:cfIcon iconSet="NoIcons" iconId="0"/>
              <x14:cfIcon iconSet="3TrafficLights1" iconId="2"/>
              <x14:cfIcon iconSet="3TrafficLights1" iconId="0"/>
            </x14:iconSet>
          </x14:cfRule>
          <xm:sqref>F83</xm:sqref>
        </x14:conditionalFormatting>
        <x14:conditionalFormatting xmlns:xm="http://schemas.microsoft.com/office/excel/2006/main">
          <x14:cfRule type="iconSet" priority="484" id="{C251F568-38EC-4E8B-B03B-0AD4B0DBE38A}">
            <x14:iconSet showValue="0" custom="1">
              <x14:cfvo type="percent">
                <xm:f>0</xm:f>
              </x14:cfvo>
              <x14:cfvo type="num">
                <xm:f>1</xm:f>
              </x14:cfvo>
              <x14:cfvo type="num">
                <xm:f>2</xm:f>
              </x14:cfvo>
              <x14:cfIcon iconSet="NoIcons" iconId="0"/>
              <x14:cfIcon iconSet="3TrafficLights1" iconId="2"/>
              <x14:cfIcon iconSet="3TrafficLights1" iconId="0"/>
            </x14:iconSet>
          </x14:cfRule>
          <xm:sqref>F84</xm:sqref>
        </x14:conditionalFormatting>
        <x14:conditionalFormatting xmlns:xm="http://schemas.microsoft.com/office/excel/2006/main">
          <x14:cfRule type="iconSet" priority="89" id="{FC0E334C-0DA5-47A6-8FA8-BFDE71AFF54E}">
            <x14:iconSet showValue="0" custom="1">
              <x14:cfvo type="percent">
                <xm:f>0</xm:f>
              </x14:cfvo>
              <x14:cfvo type="num">
                <xm:f>1</xm:f>
              </x14:cfvo>
              <x14:cfvo type="num">
                <xm:f>2</xm:f>
              </x14:cfvo>
              <x14:cfIcon iconSet="NoIcons" iconId="0"/>
              <x14:cfIcon iconSet="3TrafficLights1" iconId="2"/>
              <x14:cfIcon iconSet="3TrafficLights1" iconId="0"/>
            </x14:iconSet>
          </x14:cfRule>
          <xm:sqref>F85</xm:sqref>
        </x14:conditionalFormatting>
        <x14:conditionalFormatting xmlns:xm="http://schemas.microsoft.com/office/excel/2006/main">
          <x14:cfRule type="iconSet" priority="448" id="{61271589-BA23-4AD3-B739-A8DB1C2B9A7B}">
            <x14:iconSet showValue="0" custom="1">
              <x14:cfvo type="percent">
                <xm:f>0</xm:f>
              </x14:cfvo>
              <x14:cfvo type="num">
                <xm:f>1</xm:f>
              </x14:cfvo>
              <x14:cfvo type="num">
                <xm:f>2</xm:f>
              </x14:cfvo>
              <x14:cfIcon iconSet="NoIcons" iconId="0"/>
              <x14:cfIcon iconSet="3TrafficLights1" iconId="2"/>
              <x14:cfIcon iconSet="3TrafficLights1" iconId="0"/>
            </x14:iconSet>
          </x14:cfRule>
          <xm:sqref>F86</xm:sqref>
        </x14:conditionalFormatting>
        <x14:conditionalFormatting xmlns:xm="http://schemas.microsoft.com/office/excel/2006/main">
          <x14:cfRule type="iconSet" priority="85" id="{32584841-B8EE-4081-BD0B-9070E2B16085}">
            <x14:iconSet showValue="0" custom="1">
              <x14:cfvo type="percent">
                <xm:f>0</xm:f>
              </x14:cfvo>
              <x14:cfvo type="num">
                <xm:f>1</xm:f>
              </x14:cfvo>
              <x14:cfvo type="num">
                <xm:f>2</xm:f>
              </x14:cfvo>
              <x14:cfIcon iconSet="NoIcons" iconId="0"/>
              <x14:cfIcon iconSet="3TrafficLights1" iconId="2"/>
              <x14:cfIcon iconSet="3TrafficLights1" iconId="0"/>
            </x14:iconSet>
          </x14:cfRule>
          <xm:sqref>F87</xm:sqref>
        </x14:conditionalFormatting>
        <x14:conditionalFormatting xmlns:xm="http://schemas.microsoft.com/office/excel/2006/main">
          <x14:cfRule type="iconSet" priority="388" id="{93791025-108F-4092-A805-64CA80FFFD65}">
            <x14:iconSet showValue="0" custom="1">
              <x14:cfvo type="percent">
                <xm:f>0</xm:f>
              </x14:cfvo>
              <x14:cfvo type="num">
                <xm:f>1</xm:f>
              </x14:cfvo>
              <x14:cfvo type="num">
                <xm:f>2</xm:f>
              </x14:cfvo>
              <x14:cfIcon iconSet="NoIcons" iconId="0"/>
              <x14:cfIcon iconSet="3TrafficLights1" iconId="2"/>
              <x14:cfIcon iconSet="3TrafficLights1" iconId="0"/>
            </x14:iconSet>
          </x14:cfRule>
          <xm:sqref>F89</xm:sqref>
        </x14:conditionalFormatting>
        <x14:conditionalFormatting xmlns:xm="http://schemas.microsoft.com/office/excel/2006/main">
          <x14:cfRule type="iconSet" priority="412" id="{6B13786D-3BDD-4DCA-80D7-488E6640B4EB}">
            <x14:iconSet showValue="0" custom="1">
              <x14:cfvo type="percent">
                <xm:f>0</xm:f>
              </x14:cfvo>
              <x14:cfvo type="num">
                <xm:f>1</xm:f>
              </x14:cfvo>
              <x14:cfvo type="num">
                <xm:f>2</xm:f>
              </x14:cfvo>
              <x14:cfIcon iconSet="NoIcons" iconId="0"/>
              <x14:cfIcon iconSet="3TrafficLights1" iconId="2"/>
              <x14:cfIcon iconSet="3TrafficLights1" iconId="0"/>
            </x14:iconSet>
          </x14:cfRule>
          <xm:sqref>F90</xm:sqref>
        </x14:conditionalFormatting>
        <x14:conditionalFormatting xmlns:xm="http://schemas.microsoft.com/office/excel/2006/main">
          <x14:cfRule type="iconSet" priority="400" id="{40D8514B-D963-4D4E-A271-7F7A21D09212}">
            <x14:iconSet showValue="0" custom="1">
              <x14:cfvo type="percent">
                <xm:f>0</xm:f>
              </x14:cfvo>
              <x14:cfvo type="num">
                <xm:f>1</xm:f>
              </x14:cfvo>
              <x14:cfvo type="num">
                <xm:f>2</xm:f>
              </x14:cfvo>
              <x14:cfIcon iconSet="NoIcons" iconId="0"/>
              <x14:cfIcon iconSet="3TrafficLights1" iconId="2"/>
              <x14:cfIcon iconSet="3TrafficLights1" iconId="0"/>
            </x14:iconSet>
          </x14:cfRule>
          <xm:sqref>F91</xm:sqref>
        </x14:conditionalFormatting>
        <x14:conditionalFormatting xmlns:xm="http://schemas.microsoft.com/office/excel/2006/main">
          <x14:cfRule type="iconSet" priority="376" id="{4C42C79A-9F88-4D5C-B1E8-A1E3625F2EE0}">
            <x14:iconSet showValue="0" custom="1">
              <x14:cfvo type="percent">
                <xm:f>0</xm:f>
              </x14:cfvo>
              <x14:cfvo type="num">
                <xm:f>1</xm:f>
              </x14:cfvo>
              <x14:cfvo type="num">
                <xm:f>2</xm:f>
              </x14:cfvo>
              <x14:cfIcon iconSet="NoIcons" iconId="0"/>
              <x14:cfIcon iconSet="3TrafficLights1" iconId="2"/>
              <x14:cfIcon iconSet="3TrafficLights1" iconId="0"/>
            </x14:iconSet>
          </x14:cfRule>
          <xm:sqref>F92</xm:sqref>
        </x14:conditionalFormatting>
        <x14:conditionalFormatting xmlns:xm="http://schemas.microsoft.com/office/excel/2006/main">
          <x14:cfRule type="iconSet" priority="352" id="{36B37529-352D-449A-AC16-202E7920C36A}">
            <x14:iconSet showValue="0" custom="1">
              <x14:cfvo type="percent">
                <xm:f>0</xm:f>
              </x14:cfvo>
              <x14:cfvo type="num">
                <xm:f>1</xm:f>
              </x14:cfvo>
              <x14:cfvo type="num">
                <xm:f>2</xm:f>
              </x14:cfvo>
              <x14:cfIcon iconSet="NoIcons" iconId="0"/>
              <x14:cfIcon iconSet="3TrafficLights1" iconId="2"/>
              <x14:cfIcon iconSet="3TrafficLights1" iconId="0"/>
            </x14:iconSet>
          </x14:cfRule>
          <xm:sqref>F94</xm:sqref>
        </x14:conditionalFormatting>
        <x14:conditionalFormatting xmlns:xm="http://schemas.microsoft.com/office/excel/2006/main">
          <x14:cfRule type="iconSet" priority="340" id="{29E98CDC-5B11-455D-9256-E2191CE2B91B}">
            <x14:iconSet showValue="0" custom="1">
              <x14:cfvo type="percent">
                <xm:f>0</xm:f>
              </x14:cfvo>
              <x14:cfvo type="num">
                <xm:f>1</xm:f>
              </x14:cfvo>
              <x14:cfvo type="num">
                <xm:f>2</xm:f>
              </x14:cfvo>
              <x14:cfIcon iconSet="NoIcons" iconId="0"/>
              <x14:cfIcon iconSet="3TrafficLights1" iconId="2"/>
              <x14:cfIcon iconSet="3TrafficLights1" iconId="0"/>
            </x14:iconSet>
          </x14:cfRule>
          <xm:sqref>F95</xm:sqref>
        </x14:conditionalFormatting>
        <x14:conditionalFormatting xmlns:xm="http://schemas.microsoft.com/office/excel/2006/main">
          <x14:cfRule type="iconSet" priority="364" id="{EB91A5FB-2877-4CE3-86DE-688AA0E1C8DE}">
            <x14:iconSet showValue="0" custom="1">
              <x14:cfvo type="percent">
                <xm:f>0</xm:f>
              </x14:cfvo>
              <x14:cfvo type="num">
                <xm:f>1</xm:f>
              </x14:cfvo>
              <x14:cfvo type="num">
                <xm:f>2</xm:f>
              </x14:cfvo>
              <x14:cfIcon iconSet="NoIcons" iconId="0"/>
              <x14:cfIcon iconSet="3TrafficLights1" iconId="2"/>
              <x14:cfIcon iconSet="3TrafficLights1" iconId="0"/>
            </x14:iconSet>
          </x14:cfRule>
          <xm:sqref>F96</xm:sqref>
        </x14:conditionalFormatting>
        <x14:conditionalFormatting xmlns:xm="http://schemas.microsoft.com/office/excel/2006/main">
          <x14:cfRule type="iconSet" priority="328" id="{ADDDDF78-0E8F-4CF3-8858-BA6028C0C7F2}">
            <x14:iconSet showValue="0" custom="1">
              <x14:cfvo type="percent">
                <xm:f>0</xm:f>
              </x14:cfvo>
              <x14:cfvo type="num">
                <xm:f>1</xm:f>
              </x14:cfvo>
              <x14:cfvo type="num">
                <xm:f>2</xm:f>
              </x14:cfvo>
              <x14:cfIcon iconSet="NoIcons" iconId="0"/>
              <x14:cfIcon iconSet="3TrafficLights1" iconId="2"/>
              <x14:cfIcon iconSet="3TrafficLights1" iconId="0"/>
            </x14:iconSet>
          </x14:cfRule>
          <xm:sqref>F97</xm:sqref>
        </x14:conditionalFormatting>
        <x14:conditionalFormatting xmlns:xm="http://schemas.microsoft.com/office/excel/2006/main">
          <x14:cfRule type="iconSet" priority="316" id="{1A833E0A-E072-4FCF-9501-51B7FB50FCFA}">
            <x14:iconSet showValue="0" custom="1">
              <x14:cfvo type="percent">
                <xm:f>0</xm:f>
              </x14:cfvo>
              <x14:cfvo type="num">
                <xm:f>1</xm:f>
              </x14:cfvo>
              <x14:cfvo type="num">
                <xm:f>2</xm:f>
              </x14:cfvo>
              <x14:cfIcon iconSet="NoIcons" iconId="0"/>
              <x14:cfIcon iconSet="3TrafficLights1" iconId="2"/>
              <x14:cfIcon iconSet="3TrafficLights1" iconId="0"/>
            </x14:iconSet>
          </x14:cfRule>
          <xm:sqref>F98</xm:sqref>
        </x14:conditionalFormatting>
        <x14:conditionalFormatting xmlns:xm="http://schemas.microsoft.com/office/excel/2006/main">
          <x14:cfRule type="iconSet" priority="304" id="{EB575962-6094-4519-A35D-A15D5C079001}">
            <x14:iconSet showValue="0" custom="1">
              <x14:cfvo type="percent">
                <xm:f>0</xm:f>
              </x14:cfvo>
              <x14:cfvo type="num">
                <xm:f>1</xm:f>
              </x14:cfvo>
              <x14:cfvo type="num">
                <xm:f>2</xm:f>
              </x14:cfvo>
              <x14:cfIcon iconSet="NoIcons" iconId="0"/>
              <x14:cfIcon iconSet="3TrafficLights1" iconId="2"/>
              <x14:cfIcon iconSet="3TrafficLights1" iconId="0"/>
            </x14:iconSet>
          </x14:cfRule>
          <xm:sqref>F100</xm:sqref>
        </x14:conditionalFormatting>
        <x14:conditionalFormatting xmlns:xm="http://schemas.microsoft.com/office/excel/2006/main">
          <x14:cfRule type="iconSet" priority="292" id="{2A684FE8-BC7C-4FFA-88C0-00FEFC6E36C1}">
            <x14:iconSet showValue="0" custom="1">
              <x14:cfvo type="percent">
                <xm:f>0</xm:f>
              </x14:cfvo>
              <x14:cfvo type="num">
                <xm:f>1</xm:f>
              </x14:cfvo>
              <x14:cfvo type="num">
                <xm:f>2</xm:f>
              </x14:cfvo>
              <x14:cfIcon iconSet="NoIcons" iconId="0"/>
              <x14:cfIcon iconSet="3TrafficLights1" iconId="2"/>
              <x14:cfIcon iconSet="3TrafficLights1" iconId="0"/>
            </x14:iconSet>
          </x14:cfRule>
          <xm:sqref>F101</xm:sqref>
        </x14:conditionalFormatting>
        <x14:conditionalFormatting xmlns:xm="http://schemas.microsoft.com/office/excel/2006/main">
          <x14:cfRule type="iconSet" priority="280" id="{BE7B840A-9B9E-473E-BCCD-AFC4FD84914F}">
            <x14:iconSet showValue="0" custom="1">
              <x14:cfvo type="percent">
                <xm:f>0</xm:f>
              </x14:cfvo>
              <x14:cfvo type="num">
                <xm:f>1</xm:f>
              </x14:cfvo>
              <x14:cfvo type="num">
                <xm:f>2</xm:f>
              </x14:cfvo>
              <x14:cfIcon iconSet="NoIcons" iconId="0"/>
              <x14:cfIcon iconSet="3TrafficLights1" iconId="2"/>
              <x14:cfIcon iconSet="3TrafficLights1" iconId="0"/>
            </x14:iconSet>
          </x14:cfRule>
          <xm:sqref>F102</xm:sqref>
        </x14:conditionalFormatting>
        <x14:conditionalFormatting xmlns:xm="http://schemas.microsoft.com/office/excel/2006/main">
          <x14:cfRule type="iconSet" priority="77" id="{BD8411A9-7ABC-49BD-A7B4-5C97E5DAC698}">
            <x14:iconSet showValue="0" custom="1">
              <x14:cfvo type="percent">
                <xm:f>0</xm:f>
              </x14:cfvo>
              <x14:cfvo type="num">
                <xm:f>1</xm:f>
              </x14:cfvo>
              <x14:cfvo type="num">
                <xm:f>2</xm:f>
              </x14:cfvo>
              <x14:cfIcon iconSet="NoIcons" iconId="0"/>
              <x14:cfIcon iconSet="3TrafficLights1" iconId="2"/>
              <x14:cfIcon iconSet="3TrafficLights1" iconId="0"/>
            </x14:iconSet>
          </x14:cfRule>
          <xm:sqref>F103</xm:sqref>
        </x14:conditionalFormatting>
        <x14:conditionalFormatting xmlns:xm="http://schemas.microsoft.com/office/excel/2006/main">
          <x14:cfRule type="iconSet" priority="256" id="{B63AE02E-6974-4756-AF31-2343747D9605}">
            <x14:iconSet showValue="0" custom="1">
              <x14:cfvo type="percent">
                <xm:f>0</xm:f>
              </x14:cfvo>
              <x14:cfvo type="num">
                <xm:f>1</xm:f>
              </x14:cfvo>
              <x14:cfvo type="num">
                <xm:f>2</xm:f>
              </x14:cfvo>
              <x14:cfIcon iconSet="NoIcons" iconId="0"/>
              <x14:cfIcon iconSet="3TrafficLights1" iconId="2"/>
              <x14:cfIcon iconSet="3TrafficLights1" iconId="0"/>
            </x14:iconSet>
          </x14:cfRule>
          <xm:sqref>F104</xm:sqref>
        </x14:conditionalFormatting>
        <x14:conditionalFormatting xmlns:xm="http://schemas.microsoft.com/office/excel/2006/main">
          <x14:cfRule type="iconSet" priority="73" id="{6AD38271-257B-4498-B14E-3E4A58F05901}">
            <x14:iconSet showValue="0" custom="1">
              <x14:cfvo type="percent">
                <xm:f>0</xm:f>
              </x14:cfvo>
              <x14:cfvo type="num">
                <xm:f>1</xm:f>
              </x14:cfvo>
              <x14:cfvo type="num">
                <xm:f>2</xm:f>
              </x14:cfvo>
              <x14:cfIcon iconSet="NoIcons" iconId="0"/>
              <x14:cfIcon iconSet="3TrafficLights1" iconId="2"/>
              <x14:cfIcon iconSet="3TrafficLights1" iconId="0"/>
            </x14:iconSet>
          </x14:cfRule>
          <xm:sqref>F105</xm:sqref>
        </x14:conditionalFormatting>
        <x14:conditionalFormatting xmlns:xm="http://schemas.microsoft.com/office/excel/2006/main">
          <x14:cfRule type="iconSet" priority="232" id="{695C1A21-1376-4454-9527-A18FD23A9926}">
            <x14:iconSet showValue="0" custom="1">
              <x14:cfvo type="percent">
                <xm:f>0</xm:f>
              </x14:cfvo>
              <x14:cfvo type="num">
                <xm:f>1</xm:f>
              </x14:cfvo>
              <x14:cfvo type="num">
                <xm:f>2</xm:f>
              </x14:cfvo>
              <x14:cfIcon iconSet="NoIcons" iconId="0"/>
              <x14:cfIcon iconSet="3TrafficLights1" iconId="2"/>
              <x14:cfIcon iconSet="3TrafficLights1" iconId="0"/>
            </x14:iconSet>
          </x14:cfRule>
          <xm:sqref>F107</xm:sqref>
        </x14:conditionalFormatting>
        <x14:conditionalFormatting xmlns:xm="http://schemas.microsoft.com/office/excel/2006/main">
          <x14:cfRule type="iconSet" priority="220" id="{8B713B47-C82C-4DCA-B010-EEA66D76B2B1}">
            <x14:iconSet showValue="0" custom="1">
              <x14:cfvo type="percent">
                <xm:f>0</xm:f>
              </x14:cfvo>
              <x14:cfvo type="num">
                <xm:f>1</xm:f>
              </x14:cfvo>
              <x14:cfvo type="num">
                <xm:f>2</xm:f>
              </x14:cfvo>
              <x14:cfIcon iconSet="NoIcons" iconId="0"/>
              <x14:cfIcon iconSet="3TrafficLights1" iconId="2"/>
              <x14:cfIcon iconSet="3TrafficLights1" iconId="0"/>
            </x14:iconSet>
          </x14:cfRule>
          <xm:sqref>F108</xm:sqref>
        </x14:conditionalFormatting>
        <x14:conditionalFormatting xmlns:xm="http://schemas.microsoft.com/office/excel/2006/main">
          <x14:cfRule type="iconSet" priority="208" id="{99807371-3450-4ADF-8747-E6CA7CA5F042}">
            <x14:iconSet showValue="0" custom="1">
              <x14:cfvo type="percent">
                <xm:f>0</xm:f>
              </x14:cfvo>
              <x14:cfvo type="num">
                <xm:f>1</xm:f>
              </x14:cfvo>
              <x14:cfvo type="num">
                <xm:f>2</xm:f>
              </x14:cfvo>
              <x14:cfIcon iconSet="NoIcons" iconId="0"/>
              <x14:cfIcon iconSet="3TrafficLights1" iconId="2"/>
              <x14:cfIcon iconSet="3TrafficLights1" iconId="0"/>
            </x14:iconSet>
          </x14:cfRule>
          <xm:sqref>F109</xm:sqref>
        </x14:conditionalFormatting>
        <x14:conditionalFormatting xmlns:xm="http://schemas.microsoft.com/office/excel/2006/main">
          <x14:cfRule type="iconSet" priority="1307" id="{3E5C572E-A27C-4CEB-8DA2-575FC1CFF218}">
            <x14:iconSet showValue="0" custom="1">
              <x14:cfvo type="percent">
                <xm:f>0</xm:f>
              </x14:cfvo>
              <x14:cfvo type="num">
                <xm:f>1</xm:f>
              </x14:cfvo>
              <x14:cfvo type="num">
                <xm:f>2</xm:f>
              </x14:cfvo>
              <x14:cfIcon iconSet="NoIcons" iconId="0"/>
              <x14:cfIcon iconSet="3TrafficLights1" iconId="2"/>
              <x14:cfIcon iconSet="3TrafficLights1" iconId="0"/>
            </x14:iconSet>
          </x14:cfRule>
          <xm:sqref>H8</xm:sqref>
        </x14:conditionalFormatting>
        <x14:conditionalFormatting xmlns:xm="http://schemas.microsoft.com/office/excel/2006/main">
          <x14:cfRule type="iconSet" priority="1401" id="{1335D487-57C8-447C-8F67-1A43447CCC2B}">
            <x14:iconSet showValue="0" custom="1">
              <x14:cfvo type="percent">
                <xm:f>0</xm:f>
              </x14:cfvo>
              <x14:cfvo type="num">
                <xm:f>1</xm:f>
              </x14:cfvo>
              <x14:cfvo type="num">
                <xm:f>2</xm:f>
              </x14:cfvo>
              <x14:cfIcon iconSet="NoIcons" iconId="0"/>
              <x14:cfIcon iconSet="3TrafficLights1" iconId="2"/>
              <x14:cfIcon iconSet="3TrafficLights1" iconId="0"/>
            </x14:iconSet>
          </x14:cfRule>
          <xm:sqref>H9</xm:sqref>
        </x14:conditionalFormatting>
        <x14:conditionalFormatting xmlns:xm="http://schemas.microsoft.com/office/excel/2006/main">
          <x14:cfRule type="iconSet" priority="1392" id="{6B602065-5331-4749-A06B-61B3C27AAF30}">
            <x14:iconSet showValue="0" custom="1">
              <x14:cfvo type="percent">
                <xm:f>0</xm:f>
              </x14:cfvo>
              <x14:cfvo type="num">
                <xm:f>1</xm:f>
              </x14:cfvo>
              <x14:cfvo type="num">
                <xm:f>2</xm:f>
              </x14:cfvo>
              <x14:cfIcon iconSet="NoIcons" iconId="0"/>
              <x14:cfIcon iconSet="3TrafficLights1" iconId="2"/>
              <x14:cfIcon iconSet="3TrafficLights1" iconId="0"/>
            </x14:iconSet>
          </x14:cfRule>
          <xm:sqref>H10</xm:sqref>
        </x14:conditionalFormatting>
        <x14:conditionalFormatting xmlns:xm="http://schemas.microsoft.com/office/excel/2006/main">
          <x14:cfRule type="iconSet" priority="699" id="{32B9B232-9F52-4553-BBDB-3A6D3087EE66}">
            <x14:iconSet showValue="0" custom="1">
              <x14:cfvo type="percent">
                <xm:f>0</xm:f>
              </x14:cfvo>
              <x14:cfvo type="num">
                <xm:f>1</xm:f>
              </x14:cfvo>
              <x14:cfvo type="num">
                <xm:f>2</xm:f>
              </x14:cfvo>
              <x14:cfIcon iconSet="NoIcons" iconId="0"/>
              <x14:cfIcon iconSet="3TrafficLights1" iconId="2"/>
              <x14:cfIcon iconSet="3TrafficLights1" iconId="0"/>
            </x14:iconSet>
          </x14:cfRule>
          <xm:sqref>H11</xm:sqref>
        </x14:conditionalFormatting>
        <x14:conditionalFormatting xmlns:xm="http://schemas.microsoft.com/office/excel/2006/main">
          <x14:cfRule type="iconSet" priority="1270" id="{47E99490-1E66-406C-821D-4878633BEE7A}">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71" id="{B883EC90-0F46-42DC-9C4C-4A25026CD17E}">
            <x14:iconSet showValue="0" custom="1">
              <x14:cfvo type="percent">
                <xm:f>0</xm:f>
              </x14:cfvo>
              <x14:cfvo type="num">
                <xm:f>1</xm:f>
              </x14:cfvo>
              <x14:cfvo type="num">
                <xm:f>2</xm:f>
              </x14:cfvo>
              <x14:cfIcon iconSet="NoIcons" iconId="0"/>
              <x14:cfIcon iconSet="3TrafficLights1" iconId="2"/>
              <x14:cfIcon iconSet="3TrafficLights1" iconId="0"/>
            </x14:iconSet>
          </x14:cfRule>
          <xm:sqref>H12</xm:sqref>
        </x14:conditionalFormatting>
        <x14:conditionalFormatting xmlns:xm="http://schemas.microsoft.com/office/excel/2006/main">
          <x14:cfRule type="iconSet" priority="1340" id="{4692451C-5244-4679-BEA6-00C1AFBCB38F}">
            <x14:iconSet showValue="0" custom="1">
              <x14:cfvo type="percent">
                <xm:f>0</xm:f>
              </x14:cfvo>
              <x14:cfvo type="num">
                <xm:f>1</xm:f>
              </x14:cfvo>
              <x14:cfvo type="num">
                <xm:f>2</xm:f>
              </x14:cfvo>
              <x14:cfIcon iconSet="NoIcons" iconId="0"/>
              <x14:cfIcon iconSet="3TrafficLights1" iconId="2"/>
              <x14:cfIcon iconSet="3TrafficLights1" iconId="0"/>
            </x14:iconSet>
          </x14:cfRule>
          <xm:sqref>H13</xm:sqref>
        </x14:conditionalFormatting>
        <x14:conditionalFormatting xmlns:xm="http://schemas.microsoft.com/office/excel/2006/main">
          <x14:cfRule type="iconSet" priority="1285" id="{C07A5242-A244-4A0A-A1AF-70FEEADF54E7}">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86" id="{E4ECAC66-FB9C-4D1D-9601-E8CDA626CE22}">
            <x14:iconSet showValue="0" custom="1">
              <x14:cfvo type="percent">
                <xm:f>0</xm:f>
              </x14:cfvo>
              <x14:cfvo type="num">
                <xm:f>1</xm:f>
              </x14:cfvo>
              <x14:cfvo type="num">
                <xm:f>2</xm:f>
              </x14:cfvo>
              <x14:cfIcon iconSet="NoIcons" iconId="0"/>
              <x14:cfIcon iconSet="3TrafficLights1" iconId="2"/>
              <x14:cfIcon iconSet="3TrafficLights1" iconId="0"/>
            </x14:iconSet>
          </x14:cfRule>
          <xm:sqref>H14</xm:sqref>
        </x14:conditionalFormatting>
        <x14:conditionalFormatting xmlns:xm="http://schemas.microsoft.com/office/excel/2006/main">
          <x14:cfRule type="iconSet" priority="689" id="{A391B3DF-B8D1-43DE-9730-66704F7296F7}">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690" id="{9B9F15FF-20C7-4771-B259-A270FD2E6A38}">
            <x14:iconSet showValue="0" custom="1">
              <x14:cfvo type="percent">
                <xm:f>0</xm:f>
              </x14:cfvo>
              <x14:cfvo type="num">
                <xm:f>1</xm:f>
              </x14:cfvo>
              <x14:cfvo type="num">
                <xm:f>2</xm:f>
              </x14:cfvo>
              <x14:cfIcon iconSet="NoIcons" iconId="0"/>
              <x14:cfIcon iconSet="3TrafficLights1" iconId="2"/>
              <x14:cfIcon iconSet="3TrafficLights1" iconId="0"/>
            </x14:iconSet>
          </x14:cfRule>
          <xm:sqref>H15:H16</xm:sqref>
        </x14:conditionalFormatting>
        <x14:conditionalFormatting xmlns:xm="http://schemas.microsoft.com/office/excel/2006/main">
          <x14:cfRule type="iconSet" priority="1247" id="{A746FBB8-07C3-497D-B9AD-EA48A0DCF1E0}">
            <x14:iconSet showValue="0" custom="1">
              <x14:cfvo type="percent">
                <xm:f>0</xm:f>
              </x14:cfvo>
              <x14:cfvo type="num">
                <xm:f>1</xm:f>
              </x14:cfvo>
              <x14:cfvo type="num">
                <xm:f>2</xm:f>
              </x14:cfvo>
              <x14:cfIcon iconSet="NoIcons" iconId="0"/>
              <x14:cfIcon iconSet="3TrafficLights1" iconId="2"/>
              <x14:cfIcon iconSet="3TrafficLights1" iconId="0"/>
            </x14:iconSet>
          </x14:cfRule>
          <xm:sqref>H18</xm:sqref>
        </x14:conditionalFormatting>
        <x14:conditionalFormatting xmlns:xm="http://schemas.microsoft.com/office/excel/2006/main">
          <x14:cfRule type="iconSet" priority="1226" id="{F4E81430-CDA4-4145-80DD-7BE091AD4A09}">
            <x14:iconSet showValue="0" custom="1">
              <x14:cfvo type="percent">
                <xm:f>0</xm:f>
              </x14:cfvo>
              <x14:cfvo type="num">
                <xm:f>1</xm:f>
              </x14:cfvo>
              <x14:cfvo type="num">
                <xm:f>2</xm:f>
              </x14:cfvo>
              <x14:cfIcon iconSet="NoIcons" iconId="0"/>
              <x14:cfIcon iconSet="3TrafficLights1" iconId="2"/>
              <x14:cfIcon iconSet="3TrafficLights1" iconId="0"/>
            </x14:iconSet>
          </x14:cfRule>
          <xm:sqref>H19:H24</xm:sqref>
        </x14:conditionalFormatting>
        <x14:conditionalFormatting xmlns:xm="http://schemas.microsoft.com/office/excel/2006/main">
          <x14:cfRule type="iconSet" priority="1149" id="{3856B4E4-44AD-4472-9231-AEE352330CC2}">
            <x14:iconSet showValue="0" custom="1">
              <x14:cfvo type="percent">
                <xm:f>0</xm:f>
              </x14:cfvo>
              <x14:cfvo type="num">
                <xm:f>1</xm:f>
              </x14:cfvo>
              <x14:cfvo type="num">
                <xm:f>2</xm:f>
              </x14:cfvo>
              <x14:cfIcon iconSet="NoIcons" iconId="0"/>
              <x14:cfIcon iconSet="3TrafficLights1" iconId="2"/>
              <x14:cfIcon iconSet="3TrafficLights1" iconId="0"/>
            </x14:iconSet>
          </x14:cfRule>
          <xm:sqref>H26</xm:sqref>
        </x14:conditionalFormatting>
        <x14:conditionalFormatting xmlns:xm="http://schemas.microsoft.com/office/excel/2006/main">
          <x14:cfRule type="iconSet" priority="1073" id="{C9F03850-6119-438A-BE18-3A6766386565}">
            <x14:iconSet showValue="0" custom="1">
              <x14:cfvo type="percent">
                <xm:f>0</xm:f>
              </x14:cfvo>
              <x14:cfvo type="num">
                <xm:f>1</xm:f>
              </x14:cfvo>
              <x14:cfvo type="num">
                <xm:f>2</xm:f>
              </x14:cfvo>
              <x14:cfIcon iconSet="NoIcons" iconId="0"/>
              <x14:cfIcon iconSet="3TrafficLights1" iconId="2"/>
              <x14:cfIcon iconSet="3TrafficLights1" iconId="0"/>
            </x14:iconSet>
          </x14:cfRule>
          <xm:sqref>H27</xm:sqref>
        </x14:conditionalFormatting>
        <x14:conditionalFormatting xmlns:xm="http://schemas.microsoft.com/office/excel/2006/main">
          <x14:cfRule type="iconSet" priority="151" id="{E8CC3E0D-CEBC-487B-8E3E-66FBDBBF57F5}">
            <x14:iconSet showValue="0" custom="1">
              <x14:cfvo type="percent">
                <xm:f>0</xm:f>
              </x14:cfvo>
              <x14:cfvo type="num">
                <xm:f>1</xm:f>
              </x14:cfvo>
              <x14:cfvo type="num">
                <xm:f>2</xm:f>
              </x14:cfvo>
              <x14:cfIcon iconSet="NoIcons" iconId="0"/>
              <x14:cfIcon iconSet="3TrafficLights1" iconId="2"/>
              <x14:cfIcon iconSet="3TrafficLights1" iconId="0"/>
            </x14:iconSet>
          </x14:cfRule>
          <xm:sqref>H28:H29</xm:sqref>
        </x14:conditionalFormatting>
        <x14:conditionalFormatting xmlns:xm="http://schemas.microsoft.com/office/excel/2006/main">
          <x14:cfRule type="iconSet" priority="1049" id="{5AC990F5-BB2B-42CB-AF21-A0AF71FDFE8C}">
            <x14:iconSet showValue="0" custom="1">
              <x14:cfvo type="percent">
                <xm:f>0</xm:f>
              </x14:cfvo>
              <x14:cfvo type="num">
                <xm:f>1</xm:f>
              </x14:cfvo>
              <x14:cfvo type="num">
                <xm:f>2</xm:f>
              </x14:cfvo>
              <x14:cfIcon iconSet="NoIcons" iconId="0"/>
              <x14:cfIcon iconSet="3TrafficLights1" iconId="2"/>
              <x14:cfIcon iconSet="3TrafficLights1" iconId="0"/>
            </x14:iconSet>
          </x14:cfRule>
          <xm:sqref>H30</xm:sqref>
        </x14:conditionalFormatting>
        <x14:conditionalFormatting xmlns:xm="http://schemas.microsoft.com/office/excel/2006/main">
          <x14:cfRule type="iconSet" priority="1025" id="{1CAE2F52-186B-4790-9859-9696AFCB946E}">
            <x14:iconSet showValue="0" custom="1">
              <x14:cfvo type="percent">
                <xm:f>0</xm:f>
              </x14:cfvo>
              <x14:cfvo type="num">
                <xm:f>1</xm:f>
              </x14:cfvo>
              <x14:cfvo type="num">
                <xm:f>2</xm:f>
              </x14:cfvo>
              <x14:cfIcon iconSet="NoIcons" iconId="0"/>
              <x14:cfIcon iconSet="3TrafficLights1" iconId="2"/>
              <x14:cfIcon iconSet="3TrafficLights1" iconId="0"/>
            </x14:iconSet>
          </x14:cfRule>
          <xm:sqref>H31</xm:sqref>
        </x14:conditionalFormatting>
        <x14:conditionalFormatting xmlns:xm="http://schemas.microsoft.com/office/excel/2006/main">
          <x14:cfRule type="iconSet" priority="53" id="{C969AF12-EAE2-498F-A993-58E61118B628}">
            <x14:iconSet showValue="0" custom="1">
              <x14:cfvo type="percent">
                <xm:f>0</xm:f>
              </x14:cfvo>
              <x14:cfvo type="num">
                <xm:f>1</xm:f>
              </x14:cfvo>
              <x14:cfvo type="num">
                <xm:f>2</xm:f>
              </x14:cfvo>
              <x14:cfIcon iconSet="NoIcons" iconId="0"/>
              <x14:cfIcon iconSet="3TrafficLights1" iconId="2"/>
              <x14:cfIcon iconSet="3TrafficLights1" iconId="0"/>
            </x14:iconSet>
          </x14:cfRule>
          <xm:sqref>H32</xm:sqref>
        </x14:conditionalFormatting>
        <x14:conditionalFormatting xmlns:xm="http://schemas.microsoft.com/office/excel/2006/main">
          <x14:cfRule type="iconSet" priority="1086" id="{7FF63794-6EB5-44FA-9B5C-B4F2C78C87F2}">
            <x14:iconSet showValue="0" custom="1">
              <x14:cfvo type="percent">
                <xm:f>0</xm:f>
              </x14:cfvo>
              <x14:cfvo type="num">
                <xm:f>1</xm:f>
              </x14:cfvo>
              <x14:cfvo type="num">
                <xm:f>2</xm:f>
              </x14:cfvo>
              <x14:cfIcon iconSet="NoIcons" iconId="0"/>
              <x14:cfIcon iconSet="3TrafficLights1" iconId="2"/>
              <x14:cfIcon iconSet="3TrafficLights1" iconId="0"/>
            </x14:iconSet>
          </x14:cfRule>
          <xm:sqref>H33</xm:sqref>
        </x14:conditionalFormatting>
        <x14:conditionalFormatting xmlns:xm="http://schemas.microsoft.com/office/excel/2006/main">
          <x14:cfRule type="iconSet" priority="1127" id="{4E3FFF75-40C8-4580-8AE5-CB8C93C87804}">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28" id="{9CB145F0-818E-43FF-BA1E-71F67B7B0303}">
            <x14:iconSet showValue="0" custom="1">
              <x14:cfvo type="percent">
                <xm:f>0</xm:f>
              </x14:cfvo>
              <x14:cfvo type="num">
                <xm:f>1</xm:f>
              </x14:cfvo>
              <x14:cfvo type="num">
                <xm:f>2</xm:f>
              </x14:cfvo>
              <x14:cfIcon iconSet="NoIcons" iconId="0"/>
              <x14:cfIcon iconSet="3TrafficLights1" iconId="2"/>
              <x14:cfIcon iconSet="3TrafficLights1" iconId="0"/>
            </x14:iconSet>
          </x14:cfRule>
          <xm:sqref>H34</xm:sqref>
        </x14:conditionalFormatting>
        <x14:conditionalFormatting xmlns:xm="http://schemas.microsoft.com/office/excel/2006/main">
          <x14:cfRule type="iconSet" priority="1009" id="{7F21BB97-9DF5-43C6-88D5-AB58157B0014}">
            <x14:iconSet showValue="0" custom="1">
              <x14:cfvo type="percent">
                <xm:f>0</xm:f>
              </x14:cfvo>
              <x14:cfvo type="num">
                <xm:f>1</xm:f>
              </x14:cfvo>
              <x14:cfvo type="num">
                <xm:f>2</xm:f>
              </x14:cfvo>
              <x14:cfIcon iconSet="NoIcons" iconId="0"/>
              <x14:cfIcon iconSet="3TrafficLights1" iconId="2"/>
              <x14:cfIcon iconSet="3TrafficLights1" iconId="0"/>
            </x14:iconSet>
          </x14:cfRule>
          <xm:sqref>H36</xm:sqref>
        </x14:conditionalFormatting>
        <x14:conditionalFormatting xmlns:xm="http://schemas.microsoft.com/office/excel/2006/main">
          <x14:cfRule type="iconSet" priority="965" id="{7B00712C-93B0-4065-84DB-69FCCE64237A}">
            <x14:iconSet showValue="0" custom="1">
              <x14:cfvo type="percent">
                <xm:f>0</xm:f>
              </x14:cfvo>
              <x14:cfvo type="num">
                <xm:f>1</xm:f>
              </x14:cfvo>
              <x14:cfvo type="num">
                <xm:f>2</xm:f>
              </x14:cfvo>
              <x14:cfIcon iconSet="NoIcons" iconId="0"/>
              <x14:cfIcon iconSet="3TrafficLights1" iconId="2"/>
              <x14:cfIcon iconSet="3TrafficLights1" iconId="0"/>
            </x14:iconSet>
          </x14:cfRule>
          <xm:sqref>H38</xm:sqref>
        </x14:conditionalFormatting>
        <x14:conditionalFormatting xmlns:xm="http://schemas.microsoft.com/office/excel/2006/main">
          <x14:cfRule type="iconSet" priority="941" id="{BEF80412-5132-429D-BBCC-41F8153562D9}">
            <x14:iconSet showValue="0" custom="1">
              <x14:cfvo type="percent">
                <xm:f>0</xm:f>
              </x14:cfvo>
              <x14:cfvo type="num">
                <xm:f>1</xm:f>
              </x14:cfvo>
              <x14:cfvo type="num">
                <xm:f>2</xm:f>
              </x14:cfvo>
              <x14:cfIcon iconSet="NoIcons" iconId="0"/>
              <x14:cfIcon iconSet="3TrafficLights1" iconId="2"/>
              <x14:cfIcon iconSet="3TrafficLights1" iconId="0"/>
            </x14:iconSet>
          </x14:cfRule>
          <xm:sqref>H39</xm:sqref>
        </x14:conditionalFormatting>
        <x14:conditionalFormatting xmlns:xm="http://schemas.microsoft.com/office/excel/2006/main">
          <x14:cfRule type="iconSet" priority="1445" id="{81719654-2BB5-4BB9-BF36-389EB1570B0F}">
            <x14:iconSet showValue="0" custom="1">
              <x14:cfvo type="percent">
                <xm:f>0</xm:f>
              </x14:cfvo>
              <x14:cfvo type="num">
                <xm:f>1</xm:f>
              </x14:cfvo>
              <x14:cfvo type="num">
                <xm:f>2</xm:f>
              </x14:cfvo>
              <x14:cfIcon iconSet="NoIcons" iconId="0"/>
              <x14:cfIcon iconSet="3TrafficLights1" iconId="2"/>
              <x14:cfIcon iconSet="3TrafficLights1" iconId="0"/>
            </x14:iconSet>
          </x14:cfRule>
          <xm:sqref>H40 H37</xm:sqref>
        </x14:conditionalFormatting>
        <x14:conditionalFormatting xmlns:xm="http://schemas.microsoft.com/office/excel/2006/main">
          <x14:cfRule type="iconSet" priority="1426" id="{E0083F91-381D-43AF-9CD4-C69584294E8F}">
            <x14:iconSet showValue="0" custom="1">
              <x14:cfvo type="percent">
                <xm:f>0</xm:f>
              </x14:cfvo>
              <x14:cfvo type="num">
                <xm:f>1</xm:f>
              </x14:cfvo>
              <x14:cfvo type="num">
                <xm:f>2</xm:f>
              </x14:cfvo>
              <x14:cfIcon iconSet="NoIcons" iconId="0"/>
              <x14:cfIcon iconSet="3TrafficLights1" iconId="2"/>
              <x14:cfIcon iconSet="3TrafficLights1" iconId="0"/>
            </x14:iconSet>
          </x14:cfRule>
          <xm:sqref>H43:H47</xm:sqref>
        </x14:conditionalFormatting>
        <x14:conditionalFormatting xmlns:xm="http://schemas.microsoft.com/office/excel/2006/main">
          <x14:cfRule type="iconSet" priority="821" id="{EC4A67B8-796D-4D1B-BE35-6F2DF6BA90A0}">
            <x14:iconSet showValue="0" custom="1">
              <x14:cfvo type="percent">
                <xm:f>0</xm:f>
              </x14:cfvo>
              <x14:cfvo type="num">
                <xm:f>1</xm:f>
              </x14:cfvo>
              <x14:cfvo type="num">
                <xm:f>2</xm:f>
              </x14:cfvo>
              <x14:cfIcon iconSet="NoIcons" iconId="0"/>
              <x14:cfIcon iconSet="3TrafficLights1" iconId="2"/>
              <x14:cfIcon iconSet="3TrafficLights1" iconId="0"/>
            </x14:iconSet>
          </x14:cfRule>
          <xm:sqref>H49</xm:sqref>
        </x14:conditionalFormatting>
        <x14:conditionalFormatting xmlns:xm="http://schemas.microsoft.com/office/excel/2006/main">
          <x14:cfRule type="iconSet" priority="796" id="{64A19A83-959E-4A28-8570-3F45CE2D49F9}">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795" id="{48D60947-5662-4053-9806-366D87093083}">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H50</xm:sqref>
        </x14:conditionalFormatting>
        <x14:conditionalFormatting xmlns:xm="http://schemas.microsoft.com/office/excel/2006/main">
          <x14:cfRule type="iconSet" priority="791" id="{1B76FA00-2692-4D2D-8376-C4D64009A414}">
            <x14:iconSet showValue="0" custom="1">
              <x14:cfvo type="percent">
                <xm:f>0</xm:f>
              </x14:cfvo>
              <x14:cfvo type="num">
                <xm:f>1</xm:f>
              </x14:cfvo>
              <x14:cfvo type="num">
                <xm:f>2</xm:f>
              </x14:cfvo>
              <x14:cfIcon iconSet="NoIcons" iconId="0"/>
              <x14:cfIcon iconSet="3TrafficLights1" iconId="2"/>
              <x14:cfIcon iconSet="3TrafficLights1" iconId="0"/>
            </x14:iconSet>
          </x14:cfRule>
          <xm:sqref>H52</xm:sqref>
        </x14:conditionalFormatting>
        <x14:conditionalFormatting xmlns:xm="http://schemas.microsoft.com/office/excel/2006/main">
          <x14:cfRule type="iconSet" priority="770" id="{E9CEF1E1-08D8-43CC-9922-620D06D33903}">
            <x14:iconSet showValue="0" custom="1">
              <x14:cfvo type="percent">
                <xm:f>0</xm:f>
              </x14:cfvo>
              <x14:cfvo type="num">
                <xm:f>1</xm:f>
              </x14:cfvo>
              <x14:cfvo type="num">
                <xm:f>2</xm:f>
              </x14:cfvo>
              <x14:cfIcon iconSet="NoIcons" iconId="0"/>
              <x14:cfIcon iconSet="3TrafficLights1" iconId="2"/>
              <x14:cfIcon iconSet="3TrafficLights1" iconId="0"/>
            </x14:iconSet>
          </x14:cfRule>
          <xm:sqref>H53:H55</xm:sqref>
        </x14:conditionalFormatting>
        <x14:conditionalFormatting xmlns:xm="http://schemas.microsoft.com/office/excel/2006/main">
          <x14:cfRule type="iconSet" priority="758" id="{0234E499-376E-4274-A117-58D81F34778D}">
            <x14:iconSet showValue="0" custom="1">
              <x14:cfvo type="percent">
                <xm:f>0</xm:f>
              </x14:cfvo>
              <x14:cfvo type="num">
                <xm:f>1</xm:f>
              </x14:cfvo>
              <x14:cfvo type="num">
                <xm:f>2</xm:f>
              </x14:cfvo>
              <x14:cfIcon iconSet="NoIcons" iconId="0"/>
              <x14:cfIcon iconSet="3TrafficLights1" iconId="2"/>
              <x14:cfIcon iconSet="3TrafficLights1" iconId="0"/>
            </x14:iconSet>
          </x14:cfRule>
          <xm:sqref>H56</xm:sqref>
        </x14:conditionalFormatting>
        <x14:conditionalFormatting xmlns:xm="http://schemas.microsoft.com/office/excel/2006/main">
          <x14:cfRule type="iconSet" priority="65" id="{0DF12C6F-F821-4BD9-BFBC-66D15174DDB5}">
            <x14:iconSet showValue="0" custom="1">
              <x14:cfvo type="percent">
                <xm:f>0</xm:f>
              </x14:cfvo>
              <x14:cfvo type="num">
                <xm:f>1</xm:f>
              </x14:cfvo>
              <x14:cfvo type="num">
                <xm:f>2</xm:f>
              </x14:cfvo>
              <x14:cfIcon iconSet="NoIcons" iconId="0"/>
              <x14:cfIcon iconSet="3TrafficLights1" iconId="2"/>
              <x14:cfIcon iconSet="3TrafficLights1" iconId="0"/>
            </x14:iconSet>
          </x14:cfRule>
          <xm:sqref>H57</xm:sqref>
        </x14:conditionalFormatting>
        <x14:conditionalFormatting xmlns:xm="http://schemas.microsoft.com/office/excel/2006/main">
          <x14:cfRule type="iconSet" priority="746" id="{DA1C48B6-28AD-4263-9959-DBA3457CC8BC}">
            <x14:iconSet showValue="0" custom="1">
              <x14:cfvo type="percent">
                <xm:f>0</xm:f>
              </x14:cfvo>
              <x14:cfvo type="num">
                <xm:f>1</xm:f>
              </x14:cfvo>
              <x14:cfvo type="num">
                <xm:f>2</xm:f>
              </x14:cfvo>
              <x14:cfIcon iconSet="NoIcons" iconId="0"/>
              <x14:cfIcon iconSet="3TrafficLights1" iconId="2"/>
              <x14:cfIcon iconSet="3TrafficLights1" iconId="0"/>
            </x14:iconSet>
          </x14:cfRule>
          <xm:sqref>H58</xm:sqref>
        </x14:conditionalFormatting>
        <x14:conditionalFormatting xmlns:xm="http://schemas.microsoft.com/office/excel/2006/main">
          <x14:cfRule type="iconSet" priority="734" id="{5DA1069F-4089-4485-85C3-E32CE7FAB177}">
            <x14:iconSet showValue="0" custom="1">
              <x14:cfvo type="percent">
                <xm:f>0</xm:f>
              </x14:cfvo>
              <x14:cfvo type="num">
                <xm:f>1</xm:f>
              </x14:cfvo>
              <x14:cfvo type="num">
                <xm:f>2</xm:f>
              </x14:cfvo>
              <x14:cfIcon iconSet="NoIcons" iconId="0"/>
              <x14:cfIcon iconSet="3TrafficLights1" iconId="2"/>
              <x14:cfIcon iconSet="3TrafficLights1" iconId="0"/>
            </x14:iconSet>
          </x14:cfRule>
          <xm:sqref>H59</xm:sqref>
        </x14:conditionalFormatting>
        <x14:conditionalFormatting xmlns:xm="http://schemas.microsoft.com/office/excel/2006/main">
          <x14:cfRule type="iconSet" priority="709" id="{E67149F8-D42D-4ADC-A863-A9D19527818A}">
            <x14:iconSet showValue="0" custom="1">
              <x14:cfvo type="percent">
                <xm:f>0</xm:f>
              </x14:cfvo>
              <x14:cfvo type="num">
                <xm:f>1</xm:f>
              </x14:cfvo>
              <x14:cfvo type="num">
                <xm:f>2</xm:f>
              </x14:cfvo>
              <x14:cfIcon iconSet="NoIcons" iconId="0"/>
              <x14:cfIcon iconSet="3TrafficLights1" iconId="2"/>
              <x14:cfIcon iconSet="3TrafficLights1" iconId="0"/>
            </x14:iconSet>
          </x14:cfRule>
          <x14:cfRule type="iconSet" priority="708" id="{03912C7A-C436-4008-8AE9-6369CEFD02B1}">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H60</xm:sqref>
        </x14:conditionalFormatting>
        <x14:conditionalFormatting xmlns:xm="http://schemas.microsoft.com/office/excel/2006/main">
          <x14:cfRule type="iconSet" priority="672" id="{739EA368-5576-46AC-8E77-BED1BEC6D91E}">
            <x14:iconSet showValue="0" custom="1">
              <x14:cfvo type="percent">
                <xm:f>0</xm:f>
              </x14:cfvo>
              <x14:cfvo type="num">
                <xm:f>1</xm:f>
              </x14:cfvo>
              <x14:cfvo type="num">
                <xm:f>2</xm:f>
              </x14:cfvo>
              <x14:cfIcon iconSet="NoIcons" iconId="0"/>
              <x14:cfIcon iconSet="3TrafficLights1" iconId="2"/>
              <x14:cfIcon iconSet="3TrafficLights1" iconId="0"/>
            </x14:iconSet>
          </x14:cfRule>
          <xm:sqref>H62</xm:sqref>
        </x14:conditionalFormatting>
        <x14:conditionalFormatting xmlns:xm="http://schemas.microsoft.com/office/excel/2006/main">
          <x14:cfRule type="iconSet" priority="660" id="{7034DA3C-6C01-4756-92EA-8763CF638DF1}">
            <x14:iconSet showValue="0" custom="1">
              <x14:cfvo type="percent">
                <xm:f>0</xm:f>
              </x14:cfvo>
              <x14:cfvo type="num">
                <xm:f>1</xm:f>
              </x14:cfvo>
              <x14:cfvo type="num">
                <xm:f>2</xm:f>
              </x14:cfvo>
              <x14:cfIcon iconSet="NoIcons" iconId="0"/>
              <x14:cfIcon iconSet="3TrafficLights1" iconId="2"/>
              <x14:cfIcon iconSet="3TrafficLights1" iconId="0"/>
            </x14:iconSet>
          </x14:cfRule>
          <xm:sqref>H63</xm:sqref>
        </x14:conditionalFormatting>
        <x14:conditionalFormatting xmlns:xm="http://schemas.microsoft.com/office/excel/2006/main">
          <x14:cfRule type="iconSet" priority="5" id="{0CA45383-69AC-4C1E-9ED3-8D7F73302A33}">
            <x14:iconSet showValue="0" custom="1">
              <x14:cfvo type="percent">
                <xm:f>0</xm:f>
              </x14:cfvo>
              <x14:cfvo type="num">
                <xm:f>1</xm:f>
              </x14:cfvo>
              <x14:cfvo type="num">
                <xm:f>2</xm:f>
              </x14:cfvo>
              <x14:cfIcon iconSet="NoIcons" iconId="0"/>
              <x14:cfIcon iconSet="3TrafficLights1" iconId="2"/>
              <x14:cfIcon iconSet="3TrafficLights1" iconId="0"/>
            </x14:iconSet>
          </x14:cfRule>
          <xm:sqref>H64</xm:sqref>
        </x14:conditionalFormatting>
        <x14:conditionalFormatting xmlns:xm="http://schemas.microsoft.com/office/excel/2006/main">
          <x14:cfRule type="iconSet" priority="636" id="{855C803B-FB68-45EF-81D1-11F923FE5154}">
            <x14:iconSet showValue="0" custom="1">
              <x14:cfvo type="percent">
                <xm:f>0</xm:f>
              </x14:cfvo>
              <x14:cfvo type="num">
                <xm:f>1</xm:f>
              </x14:cfvo>
              <x14:cfvo type="num">
                <xm:f>2</xm:f>
              </x14:cfvo>
              <x14:cfIcon iconSet="NoIcons" iconId="0"/>
              <x14:cfIcon iconSet="3TrafficLights1" iconId="2"/>
              <x14:cfIcon iconSet="3TrafficLights1" iconId="0"/>
            </x14:iconSet>
          </x14:cfRule>
          <xm:sqref>H65</xm:sqref>
        </x14:conditionalFormatting>
        <x14:conditionalFormatting xmlns:xm="http://schemas.microsoft.com/office/excel/2006/main">
          <x14:cfRule type="iconSet" priority="97" id="{49256EB9-E727-4E76-8D1B-FDDCBF853911}">
            <x14:iconSet showValue="0" custom="1">
              <x14:cfvo type="percent">
                <xm:f>0</xm:f>
              </x14:cfvo>
              <x14:cfvo type="num">
                <xm:f>1</xm:f>
              </x14:cfvo>
              <x14:cfvo type="num">
                <xm:f>2</xm:f>
              </x14:cfvo>
              <x14:cfIcon iconSet="NoIcons" iconId="0"/>
              <x14:cfIcon iconSet="3TrafficLights1" iconId="2"/>
              <x14:cfIcon iconSet="3TrafficLights1" iconId="0"/>
            </x14:iconSet>
          </x14:cfRule>
          <xm:sqref>H66</xm:sqref>
        </x14:conditionalFormatting>
        <x14:conditionalFormatting xmlns:xm="http://schemas.microsoft.com/office/excel/2006/main">
          <x14:cfRule type="iconSet" priority="612" id="{0C7D51AE-8745-4F0D-B278-9C8CECD04E53}">
            <x14:iconSet showValue="0" custom="1">
              <x14:cfvo type="percent">
                <xm:f>0</xm:f>
              </x14:cfvo>
              <x14:cfvo type="num">
                <xm:f>1</xm:f>
              </x14:cfvo>
              <x14:cfvo type="num">
                <xm:f>2</xm:f>
              </x14:cfvo>
              <x14:cfIcon iconSet="NoIcons" iconId="0"/>
              <x14:cfIcon iconSet="3TrafficLights1" iconId="2"/>
              <x14:cfIcon iconSet="3TrafficLights1" iconId="0"/>
            </x14:iconSet>
          </x14:cfRule>
          <xm:sqref>H68:H69</xm:sqref>
        </x14:conditionalFormatting>
        <x14:conditionalFormatting xmlns:xm="http://schemas.microsoft.com/office/excel/2006/main">
          <x14:cfRule type="iconSet" priority="600" id="{2D815194-EA89-4EBD-B152-31E02FDA30CC}">
            <x14:iconSet showValue="0" custom="1">
              <x14:cfvo type="percent">
                <xm:f>0</xm:f>
              </x14:cfvo>
              <x14:cfvo type="num">
                <xm:f>1</xm:f>
              </x14:cfvo>
              <x14:cfvo type="num">
                <xm:f>2</xm:f>
              </x14:cfvo>
              <x14:cfIcon iconSet="NoIcons" iconId="0"/>
              <x14:cfIcon iconSet="3TrafficLights1" iconId="2"/>
              <x14:cfIcon iconSet="3TrafficLights1" iconId="0"/>
            </x14:iconSet>
          </x14:cfRule>
          <xm:sqref>H70</xm:sqref>
        </x14:conditionalFormatting>
        <x14:conditionalFormatting xmlns:xm="http://schemas.microsoft.com/office/excel/2006/main">
          <x14:cfRule type="iconSet" priority="588" id="{FE963C5E-6045-45AF-BA4D-4617B9BE4011}">
            <x14:iconSet showValue="0" custom="1">
              <x14:cfvo type="percent">
                <xm:f>0</xm:f>
              </x14:cfvo>
              <x14:cfvo type="num">
                <xm:f>1</xm:f>
              </x14:cfvo>
              <x14:cfvo type="num">
                <xm:f>2</xm:f>
              </x14:cfvo>
              <x14:cfIcon iconSet="NoIcons" iconId="0"/>
              <x14:cfIcon iconSet="3TrafficLights1" iconId="2"/>
              <x14:cfIcon iconSet="3TrafficLights1" iconId="0"/>
            </x14:iconSet>
          </x14:cfRule>
          <xm:sqref>H71</xm:sqref>
        </x14:conditionalFormatting>
        <x14:conditionalFormatting xmlns:xm="http://schemas.microsoft.com/office/excel/2006/main">
          <x14:cfRule type="iconSet" priority="33" id="{D64D5B37-6D93-496D-B92A-B39199065838}">
            <x14:iconSet showValue="0" custom="1">
              <x14:cfvo type="percent">
                <xm:f>0</xm:f>
              </x14:cfvo>
              <x14:cfvo type="num">
                <xm:f>1</xm:f>
              </x14:cfvo>
              <x14:cfvo type="num">
                <xm:f>2</xm:f>
              </x14:cfvo>
              <x14:cfIcon iconSet="NoIcons" iconId="0"/>
              <x14:cfIcon iconSet="3TrafficLights1" iconId="2"/>
              <x14:cfIcon iconSet="3TrafficLights1" iconId="0"/>
            </x14:iconSet>
          </x14:cfRule>
          <xm:sqref>H72</xm:sqref>
        </x14:conditionalFormatting>
        <x14:conditionalFormatting xmlns:xm="http://schemas.microsoft.com/office/excel/2006/main">
          <x14:cfRule type="iconSet" priority="552" id="{21E62E12-62A1-48F2-A6D7-33E6BD7A37EA}">
            <x14:iconSet showValue="0" custom="1">
              <x14:cfvo type="percent">
                <xm:f>0</xm:f>
              </x14:cfvo>
              <x14:cfvo type="num">
                <xm:f>1</xm:f>
              </x14:cfvo>
              <x14:cfvo type="num">
                <xm:f>2</xm:f>
              </x14:cfvo>
              <x14:cfIcon iconSet="NoIcons" iconId="0"/>
              <x14:cfIcon iconSet="3TrafficLights1" iconId="2"/>
              <x14:cfIcon iconSet="3TrafficLights1" iconId="0"/>
            </x14:iconSet>
          </x14:cfRule>
          <xm:sqref>H74</xm:sqref>
        </x14:conditionalFormatting>
        <x14:conditionalFormatting xmlns:xm="http://schemas.microsoft.com/office/excel/2006/main">
          <x14:cfRule type="iconSet" priority="540" id="{142E1F4C-1E37-4F53-8EEF-C7C00D809F53}">
            <x14:iconSet showValue="0" custom="1">
              <x14:cfvo type="percent">
                <xm:f>0</xm:f>
              </x14:cfvo>
              <x14:cfvo type="num">
                <xm:f>1</xm:f>
              </x14:cfvo>
              <x14:cfvo type="num">
                <xm:f>2</xm:f>
              </x14:cfvo>
              <x14:cfIcon iconSet="NoIcons" iconId="0"/>
              <x14:cfIcon iconSet="3TrafficLights1" iconId="2"/>
              <x14:cfIcon iconSet="3TrafficLights1" iconId="0"/>
            </x14:iconSet>
          </x14:cfRule>
          <xm:sqref>H75</xm:sqref>
        </x14:conditionalFormatting>
        <x14:conditionalFormatting xmlns:xm="http://schemas.microsoft.com/office/excel/2006/main">
          <x14:cfRule type="iconSet" priority="528" id="{43E78AE5-144D-41C0-8814-07C39B6BBE24}">
            <x14:iconSet showValue="0" custom="1">
              <x14:cfvo type="percent">
                <xm:f>0</xm:f>
              </x14:cfvo>
              <x14:cfvo type="num">
                <xm:f>1</xm:f>
              </x14:cfvo>
              <x14:cfvo type="num">
                <xm:f>2</xm:f>
              </x14:cfvo>
              <x14:cfIcon iconSet="NoIcons" iconId="0"/>
              <x14:cfIcon iconSet="3TrafficLights1" iconId="2"/>
              <x14:cfIcon iconSet="3TrafficLights1" iconId="0"/>
            </x14:iconSet>
          </x14:cfRule>
          <xm:sqref>H77</xm:sqref>
        </x14:conditionalFormatting>
        <x14:conditionalFormatting xmlns:xm="http://schemas.microsoft.com/office/excel/2006/main">
          <x14:cfRule type="iconSet" priority="516" id="{444A8E5A-A481-4C66-B55A-C1E35F9B545E}">
            <x14:iconSet showValue="0" custom="1">
              <x14:cfvo type="percent">
                <xm:f>0</xm:f>
              </x14:cfvo>
              <x14:cfvo type="num">
                <xm:f>1</xm:f>
              </x14:cfvo>
              <x14:cfvo type="num">
                <xm:f>2</xm:f>
              </x14:cfvo>
              <x14:cfIcon iconSet="NoIcons" iconId="0"/>
              <x14:cfIcon iconSet="3TrafficLights1" iconId="2"/>
              <x14:cfIcon iconSet="3TrafficLights1" iconId="0"/>
            </x14:iconSet>
          </x14:cfRule>
          <xm:sqref>H78</xm:sqref>
        </x14:conditionalFormatting>
        <x14:conditionalFormatting xmlns:xm="http://schemas.microsoft.com/office/excel/2006/main">
          <x14:cfRule type="iconSet" priority="504" id="{FF321CD2-9F17-4FD2-81FE-F213ACF90F63}">
            <x14:iconSet showValue="0" custom="1">
              <x14:cfvo type="percent">
                <xm:f>0</xm:f>
              </x14:cfvo>
              <x14:cfvo type="num">
                <xm:f>1</xm:f>
              </x14:cfvo>
              <x14:cfvo type="num">
                <xm:f>2</xm:f>
              </x14:cfvo>
              <x14:cfIcon iconSet="NoIcons" iconId="0"/>
              <x14:cfIcon iconSet="3TrafficLights1" iconId="2"/>
              <x14:cfIcon iconSet="3TrafficLights1" iconId="0"/>
            </x14:iconSet>
          </x14:cfRule>
          <xm:sqref>H79</xm:sqref>
        </x14:conditionalFormatting>
        <x14:conditionalFormatting xmlns:xm="http://schemas.microsoft.com/office/excel/2006/main">
          <x14:cfRule type="iconSet" priority="857" id="{8660EB09-493D-4798-BC24-86188C23A0D5}">
            <x14:iconSet showValue="0" custom="1">
              <x14:cfvo type="percent">
                <xm:f>0</xm:f>
              </x14:cfvo>
              <x14:cfvo type="num">
                <xm:f>1</xm:f>
              </x14:cfvo>
              <x14:cfvo type="num">
                <xm:f>2</xm:f>
              </x14:cfvo>
              <x14:cfIcon iconSet="NoIcons" iconId="0"/>
              <x14:cfIcon iconSet="3TrafficLights1" iconId="2"/>
              <x14:cfIcon iconSet="3TrafficLights1" iconId="0"/>
            </x14:iconSet>
          </x14:cfRule>
          <xm:sqref>H80</xm:sqref>
        </x14:conditionalFormatting>
        <x14:conditionalFormatting xmlns:xm="http://schemas.microsoft.com/office/excel/2006/main">
          <x14:cfRule type="iconSet" priority="13" id="{E048DD62-EAAA-4AAE-A74D-1D694CFF4B2E}">
            <x14:iconSet showValue="0" custom="1">
              <x14:cfvo type="percent">
                <xm:f>0</xm:f>
              </x14:cfvo>
              <x14:cfvo type="num">
                <xm:f>1</xm:f>
              </x14:cfvo>
              <x14:cfvo type="num">
                <xm:f>2</xm:f>
              </x14:cfvo>
              <x14:cfIcon iconSet="NoIcons" iconId="0"/>
              <x14:cfIcon iconSet="3TrafficLights1" iconId="2"/>
              <x14:cfIcon iconSet="3TrafficLights1" iconId="0"/>
            </x14:iconSet>
          </x14:cfRule>
          <xm:sqref>H83</xm:sqref>
        </x14:conditionalFormatting>
        <x14:conditionalFormatting xmlns:xm="http://schemas.microsoft.com/office/excel/2006/main">
          <x14:cfRule type="iconSet" priority="480" id="{08BC4DA2-02A8-4972-B44E-2B10E82377B9}">
            <x14:iconSet showValue="0" custom="1">
              <x14:cfvo type="percent">
                <xm:f>0</xm:f>
              </x14:cfvo>
              <x14:cfvo type="num">
                <xm:f>1</xm:f>
              </x14:cfvo>
              <x14:cfvo type="num">
                <xm:f>2</xm:f>
              </x14:cfvo>
              <x14:cfIcon iconSet="NoIcons" iconId="0"/>
              <x14:cfIcon iconSet="3TrafficLights1" iconId="2"/>
              <x14:cfIcon iconSet="3TrafficLights1" iconId="0"/>
            </x14:iconSet>
          </x14:cfRule>
          <xm:sqref>H84</xm:sqref>
        </x14:conditionalFormatting>
        <x14:conditionalFormatting xmlns:xm="http://schemas.microsoft.com/office/excel/2006/main">
          <x14:cfRule type="iconSet" priority="468" id="{543BAF27-771D-4FBD-935A-27FAF44CAF7D}">
            <x14:iconSet showValue="0" custom="1">
              <x14:cfvo type="percent">
                <xm:f>0</xm:f>
              </x14:cfvo>
              <x14:cfvo type="num">
                <xm:f>1</xm:f>
              </x14:cfvo>
              <x14:cfvo type="num">
                <xm:f>2</xm:f>
              </x14:cfvo>
              <x14:cfIcon iconSet="NoIcons" iconId="0"/>
              <x14:cfIcon iconSet="3TrafficLights1" iconId="2"/>
              <x14:cfIcon iconSet="3TrafficLights1" iconId="0"/>
            </x14:iconSet>
          </x14:cfRule>
          <xm:sqref>H85</xm:sqref>
        </x14:conditionalFormatting>
        <x14:conditionalFormatting xmlns:xm="http://schemas.microsoft.com/office/excel/2006/main">
          <x14:cfRule type="iconSet" priority="444" id="{1191CFBE-B6E1-41FC-ACA5-9FE53CB6DE0B}">
            <x14:iconSet showValue="0" custom="1">
              <x14:cfvo type="percent">
                <xm:f>0</xm:f>
              </x14:cfvo>
              <x14:cfvo type="num">
                <xm:f>1</xm:f>
              </x14:cfvo>
              <x14:cfvo type="num">
                <xm:f>2</xm:f>
              </x14:cfvo>
              <x14:cfIcon iconSet="NoIcons" iconId="0"/>
              <x14:cfIcon iconSet="3TrafficLights1" iconId="2"/>
              <x14:cfIcon iconSet="3TrafficLights1" iconId="0"/>
            </x14:iconSet>
          </x14:cfRule>
          <xm:sqref>H86</xm:sqref>
        </x14:conditionalFormatting>
        <x14:conditionalFormatting xmlns:xm="http://schemas.microsoft.com/office/excel/2006/main">
          <x14:cfRule type="iconSet" priority="81" id="{F5495A8B-F22C-4354-93F0-354FC40A2075}">
            <x14:iconSet showValue="0" custom="1">
              <x14:cfvo type="percent">
                <xm:f>0</xm:f>
              </x14:cfvo>
              <x14:cfvo type="num">
                <xm:f>1</xm:f>
              </x14:cfvo>
              <x14:cfvo type="num">
                <xm:f>2</xm:f>
              </x14:cfvo>
              <x14:cfIcon iconSet="NoIcons" iconId="0"/>
              <x14:cfIcon iconSet="3TrafficLights1" iconId="2"/>
              <x14:cfIcon iconSet="3TrafficLights1" iconId="0"/>
            </x14:iconSet>
          </x14:cfRule>
          <xm:sqref>H87</xm:sqref>
        </x14:conditionalFormatting>
        <x14:conditionalFormatting xmlns:xm="http://schemas.microsoft.com/office/excel/2006/main">
          <x14:cfRule type="iconSet" priority="384" id="{1D3E741B-8633-4917-9270-F74B22FBF667}">
            <x14:iconSet showValue="0" custom="1">
              <x14:cfvo type="percent">
                <xm:f>0</xm:f>
              </x14:cfvo>
              <x14:cfvo type="num">
                <xm:f>1</xm:f>
              </x14:cfvo>
              <x14:cfvo type="num">
                <xm:f>2</xm:f>
              </x14:cfvo>
              <x14:cfIcon iconSet="NoIcons" iconId="0"/>
              <x14:cfIcon iconSet="3TrafficLights1" iconId="2"/>
              <x14:cfIcon iconSet="3TrafficLights1" iconId="0"/>
            </x14:iconSet>
          </x14:cfRule>
          <xm:sqref>H89</xm:sqref>
        </x14:conditionalFormatting>
        <x14:conditionalFormatting xmlns:xm="http://schemas.microsoft.com/office/excel/2006/main">
          <x14:cfRule type="iconSet" priority="408" id="{1E6C9E0B-D0C9-434B-A959-21F152642576}">
            <x14:iconSet showValue="0" custom="1">
              <x14:cfvo type="percent">
                <xm:f>0</xm:f>
              </x14:cfvo>
              <x14:cfvo type="num">
                <xm:f>1</xm:f>
              </x14:cfvo>
              <x14:cfvo type="num">
                <xm:f>2</xm:f>
              </x14:cfvo>
              <x14:cfIcon iconSet="NoIcons" iconId="0"/>
              <x14:cfIcon iconSet="3TrafficLights1" iconId="2"/>
              <x14:cfIcon iconSet="3TrafficLights1" iconId="0"/>
            </x14:iconSet>
          </x14:cfRule>
          <xm:sqref>H90</xm:sqref>
        </x14:conditionalFormatting>
        <x14:conditionalFormatting xmlns:xm="http://schemas.microsoft.com/office/excel/2006/main">
          <x14:cfRule type="iconSet" priority="396" id="{87887EF2-FC82-44E1-8E00-49A9754A51EE}">
            <x14:iconSet showValue="0" custom="1">
              <x14:cfvo type="percent">
                <xm:f>0</xm:f>
              </x14:cfvo>
              <x14:cfvo type="num">
                <xm:f>1</xm:f>
              </x14:cfvo>
              <x14:cfvo type="num">
                <xm:f>2</xm:f>
              </x14:cfvo>
              <x14:cfIcon iconSet="NoIcons" iconId="0"/>
              <x14:cfIcon iconSet="3TrafficLights1" iconId="2"/>
              <x14:cfIcon iconSet="3TrafficLights1" iconId="0"/>
            </x14:iconSet>
          </x14:cfRule>
          <xm:sqref>H91</xm:sqref>
        </x14:conditionalFormatting>
        <x14:conditionalFormatting xmlns:xm="http://schemas.microsoft.com/office/excel/2006/main">
          <x14:cfRule type="iconSet" priority="372" id="{47527639-3BA0-4362-A0E8-4223C7E3BEC9}">
            <x14:iconSet showValue="0" custom="1">
              <x14:cfvo type="percent">
                <xm:f>0</xm:f>
              </x14:cfvo>
              <x14:cfvo type="num">
                <xm:f>1</xm:f>
              </x14:cfvo>
              <x14:cfvo type="num">
                <xm:f>2</xm:f>
              </x14:cfvo>
              <x14:cfIcon iconSet="NoIcons" iconId="0"/>
              <x14:cfIcon iconSet="3TrafficLights1" iconId="2"/>
              <x14:cfIcon iconSet="3TrafficLights1" iconId="0"/>
            </x14:iconSet>
          </x14:cfRule>
          <xm:sqref>H92</xm:sqref>
        </x14:conditionalFormatting>
        <x14:conditionalFormatting xmlns:xm="http://schemas.microsoft.com/office/excel/2006/main">
          <x14:cfRule type="iconSet" priority="348" id="{9E9FFCCC-61FC-4A7D-940C-3EE89502CE0A}">
            <x14:iconSet showValue="0" custom="1">
              <x14:cfvo type="percent">
                <xm:f>0</xm:f>
              </x14:cfvo>
              <x14:cfvo type="num">
                <xm:f>1</xm:f>
              </x14:cfvo>
              <x14:cfvo type="num">
                <xm:f>2</xm:f>
              </x14:cfvo>
              <x14:cfIcon iconSet="NoIcons" iconId="0"/>
              <x14:cfIcon iconSet="3TrafficLights1" iconId="2"/>
              <x14:cfIcon iconSet="3TrafficLights1" iconId="0"/>
            </x14:iconSet>
          </x14:cfRule>
          <xm:sqref>H94</xm:sqref>
        </x14:conditionalFormatting>
        <x14:conditionalFormatting xmlns:xm="http://schemas.microsoft.com/office/excel/2006/main">
          <x14:cfRule type="iconSet" priority="336" id="{E9211E0E-505F-4D34-B8FB-C041D2ECB628}">
            <x14:iconSet showValue="0" custom="1">
              <x14:cfvo type="percent">
                <xm:f>0</xm:f>
              </x14:cfvo>
              <x14:cfvo type="num">
                <xm:f>1</xm:f>
              </x14:cfvo>
              <x14:cfvo type="num">
                <xm:f>2</xm:f>
              </x14:cfvo>
              <x14:cfIcon iconSet="NoIcons" iconId="0"/>
              <x14:cfIcon iconSet="3TrafficLights1" iconId="2"/>
              <x14:cfIcon iconSet="3TrafficLights1" iconId="0"/>
            </x14:iconSet>
          </x14:cfRule>
          <xm:sqref>H95</xm:sqref>
        </x14:conditionalFormatting>
        <x14:conditionalFormatting xmlns:xm="http://schemas.microsoft.com/office/excel/2006/main">
          <x14:cfRule type="iconSet" priority="360" id="{F9AA2FE9-7EEE-46FA-AB6D-A2B8CF24D379}">
            <x14:iconSet showValue="0" custom="1">
              <x14:cfvo type="percent">
                <xm:f>0</xm:f>
              </x14:cfvo>
              <x14:cfvo type="num">
                <xm:f>1</xm:f>
              </x14:cfvo>
              <x14:cfvo type="num">
                <xm:f>2</xm:f>
              </x14:cfvo>
              <x14:cfIcon iconSet="NoIcons" iconId="0"/>
              <x14:cfIcon iconSet="3TrafficLights1" iconId="2"/>
              <x14:cfIcon iconSet="3TrafficLights1" iconId="0"/>
            </x14:iconSet>
          </x14:cfRule>
          <xm:sqref>H96</xm:sqref>
        </x14:conditionalFormatting>
        <x14:conditionalFormatting xmlns:xm="http://schemas.microsoft.com/office/excel/2006/main">
          <x14:cfRule type="iconSet" priority="324" id="{EE94234B-EAE3-4696-9845-7EF46EA1BC9A}">
            <x14:iconSet showValue="0" custom="1">
              <x14:cfvo type="percent">
                <xm:f>0</xm:f>
              </x14:cfvo>
              <x14:cfvo type="num">
                <xm:f>1</xm:f>
              </x14:cfvo>
              <x14:cfvo type="num">
                <xm:f>2</xm:f>
              </x14:cfvo>
              <x14:cfIcon iconSet="NoIcons" iconId="0"/>
              <x14:cfIcon iconSet="3TrafficLights1" iconId="2"/>
              <x14:cfIcon iconSet="3TrafficLights1" iconId="0"/>
            </x14:iconSet>
          </x14:cfRule>
          <xm:sqref>H97</xm:sqref>
        </x14:conditionalFormatting>
        <x14:conditionalFormatting xmlns:xm="http://schemas.microsoft.com/office/excel/2006/main">
          <x14:cfRule type="iconSet" priority="312" id="{DDEEE4D1-9990-428D-98AC-1C0DADDC7296}">
            <x14:iconSet showValue="0" custom="1">
              <x14:cfvo type="percent">
                <xm:f>0</xm:f>
              </x14:cfvo>
              <x14:cfvo type="num">
                <xm:f>1</xm:f>
              </x14:cfvo>
              <x14:cfvo type="num">
                <xm:f>2</xm:f>
              </x14:cfvo>
              <x14:cfIcon iconSet="NoIcons" iconId="0"/>
              <x14:cfIcon iconSet="3TrafficLights1" iconId="2"/>
              <x14:cfIcon iconSet="3TrafficLights1" iconId="0"/>
            </x14:iconSet>
          </x14:cfRule>
          <xm:sqref>H98</xm:sqref>
        </x14:conditionalFormatting>
        <x14:conditionalFormatting xmlns:xm="http://schemas.microsoft.com/office/excel/2006/main">
          <x14:cfRule type="iconSet" priority="300" id="{A8FE1A3C-5DA5-48C7-A4EC-164BE690C8D5}">
            <x14:iconSet showValue="0" custom="1">
              <x14:cfvo type="percent">
                <xm:f>0</xm:f>
              </x14:cfvo>
              <x14:cfvo type="num">
                <xm:f>1</xm:f>
              </x14:cfvo>
              <x14:cfvo type="num">
                <xm:f>2</xm:f>
              </x14:cfvo>
              <x14:cfIcon iconSet="NoIcons" iconId="0"/>
              <x14:cfIcon iconSet="3TrafficLights1" iconId="2"/>
              <x14:cfIcon iconSet="3TrafficLights1" iconId="0"/>
            </x14:iconSet>
          </x14:cfRule>
          <xm:sqref>H100</xm:sqref>
        </x14:conditionalFormatting>
        <x14:conditionalFormatting xmlns:xm="http://schemas.microsoft.com/office/excel/2006/main">
          <x14:cfRule type="iconSet" priority="288" id="{811C1166-026E-4E99-A41E-6E1722C67C83}">
            <x14:iconSet showValue="0" custom="1">
              <x14:cfvo type="percent">
                <xm:f>0</xm:f>
              </x14:cfvo>
              <x14:cfvo type="num">
                <xm:f>1</xm:f>
              </x14:cfvo>
              <x14:cfvo type="num">
                <xm:f>2</xm:f>
              </x14:cfvo>
              <x14:cfIcon iconSet="NoIcons" iconId="0"/>
              <x14:cfIcon iconSet="3TrafficLights1" iconId="2"/>
              <x14:cfIcon iconSet="3TrafficLights1" iconId="0"/>
            </x14:iconSet>
          </x14:cfRule>
          <xm:sqref>H101</xm:sqref>
        </x14:conditionalFormatting>
        <x14:conditionalFormatting xmlns:xm="http://schemas.microsoft.com/office/excel/2006/main">
          <x14:cfRule type="iconSet" priority="276" id="{466138CF-D4AA-412F-A21E-15D93C0843F2}">
            <x14:iconSet showValue="0" custom="1">
              <x14:cfvo type="percent">
                <xm:f>0</xm:f>
              </x14:cfvo>
              <x14:cfvo type="num">
                <xm:f>1</xm:f>
              </x14:cfvo>
              <x14:cfvo type="num">
                <xm:f>2</xm:f>
              </x14:cfvo>
              <x14:cfIcon iconSet="NoIcons" iconId="0"/>
              <x14:cfIcon iconSet="3TrafficLights1" iconId="2"/>
              <x14:cfIcon iconSet="3TrafficLights1" iconId="0"/>
            </x14:iconSet>
          </x14:cfRule>
          <xm:sqref>H102</xm:sqref>
        </x14:conditionalFormatting>
        <x14:conditionalFormatting xmlns:xm="http://schemas.microsoft.com/office/excel/2006/main">
          <x14:cfRule type="iconSet" priority="264" id="{BFE1FCD1-0DAF-44ED-9CAD-A281AD39ACDF}">
            <x14:iconSet showValue="0" custom="1">
              <x14:cfvo type="percent">
                <xm:f>0</xm:f>
              </x14:cfvo>
              <x14:cfvo type="num">
                <xm:f>1</xm:f>
              </x14:cfvo>
              <x14:cfvo type="num">
                <xm:f>2</xm:f>
              </x14:cfvo>
              <x14:cfIcon iconSet="NoIcons" iconId="0"/>
              <x14:cfIcon iconSet="3TrafficLights1" iconId="2"/>
              <x14:cfIcon iconSet="3TrafficLights1" iconId="0"/>
            </x14:iconSet>
          </x14:cfRule>
          <xm:sqref>H103</xm:sqref>
        </x14:conditionalFormatting>
        <x14:conditionalFormatting xmlns:xm="http://schemas.microsoft.com/office/excel/2006/main">
          <x14:cfRule type="iconSet" priority="252" id="{975E8CC7-07FE-4EDE-A1E7-F60D5569A918}">
            <x14:iconSet showValue="0" custom="1">
              <x14:cfvo type="percent">
                <xm:f>0</xm:f>
              </x14:cfvo>
              <x14:cfvo type="num">
                <xm:f>1</xm:f>
              </x14:cfvo>
              <x14:cfvo type="num">
                <xm:f>2</xm:f>
              </x14:cfvo>
              <x14:cfIcon iconSet="NoIcons" iconId="0"/>
              <x14:cfIcon iconSet="3TrafficLights1" iconId="2"/>
              <x14:cfIcon iconSet="3TrafficLights1" iconId="0"/>
            </x14:iconSet>
          </x14:cfRule>
          <xm:sqref>H104</xm:sqref>
        </x14:conditionalFormatting>
        <x14:conditionalFormatting xmlns:xm="http://schemas.microsoft.com/office/excel/2006/main">
          <x14:cfRule type="iconSet" priority="240" id="{D27EB957-9CBC-40B6-838D-35151295A595}">
            <x14:iconSet showValue="0" custom="1">
              <x14:cfvo type="percent">
                <xm:f>0</xm:f>
              </x14:cfvo>
              <x14:cfvo type="num">
                <xm:f>1</xm:f>
              </x14:cfvo>
              <x14:cfvo type="num">
                <xm:f>2</xm:f>
              </x14:cfvo>
              <x14:cfIcon iconSet="NoIcons" iconId="0"/>
              <x14:cfIcon iconSet="3TrafficLights1" iconId="2"/>
              <x14:cfIcon iconSet="3TrafficLights1" iconId="0"/>
            </x14:iconSet>
          </x14:cfRule>
          <xm:sqref>H105</xm:sqref>
        </x14:conditionalFormatting>
        <x14:conditionalFormatting xmlns:xm="http://schemas.microsoft.com/office/excel/2006/main">
          <x14:cfRule type="iconSet" priority="228" id="{B8714B05-A939-42A3-A60E-F692700535EF}">
            <x14:iconSet showValue="0" custom="1">
              <x14:cfvo type="percent">
                <xm:f>0</xm:f>
              </x14:cfvo>
              <x14:cfvo type="num">
                <xm:f>1</xm:f>
              </x14:cfvo>
              <x14:cfvo type="num">
                <xm:f>2</xm:f>
              </x14:cfvo>
              <x14:cfIcon iconSet="NoIcons" iconId="0"/>
              <x14:cfIcon iconSet="3TrafficLights1" iconId="2"/>
              <x14:cfIcon iconSet="3TrafficLights1" iconId="0"/>
            </x14:iconSet>
          </x14:cfRule>
          <xm:sqref>H107</xm:sqref>
        </x14:conditionalFormatting>
        <x14:conditionalFormatting xmlns:xm="http://schemas.microsoft.com/office/excel/2006/main">
          <x14:cfRule type="iconSet" priority="216" id="{A2816FC6-677E-4C6B-9B1E-2CA203B9023B}">
            <x14:iconSet showValue="0" custom="1">
              <x14:cfvo type="percent">
                <xm:f>0</xm:f>
              </x14:cfvo>
              <x14:cfvo type="num">
                <xm:f>1</xm:f>
              </x14:cfvo>
              <x14:cfvo type="num">
                <xm:f>2</xm:f>
              </x14:cfvo>
              <x14:cfIcon iconSet="NoIcons" iconId="0"/>
              <x14:cfIcon iconSet="3TrafficLights1" iconId="2"/>
              <x14:cfIcon iconSet="3TrafficLights1" iconId="0"/>
            </x14:iconSet>
          </x14:cfRule>
          <xm:sqref>H108</xm:sqref>
        </x14:conditionalFormatting>
        <x14:conditionalFormatting xmlns:xm="http://schemas.microsoft.com/office/excel/2006/main">
          <x14:cfRule type="iconSet" priority="204" id="{CB288B04-32E2-43D2-99FE-3B67A9BB40FC}">
            <x14:iconSet showValue="0" custom="1">
              <x14:cfvo type="percent">
                <xm:f>0</xm:f>
              </x14:cfvo>
              <x14:cfvo type="num">
                <xm:f>1</xm:f>
              </x14:cfvo>
              <x14:cfvo type="num">
                <xm:f>2</xm:f>
              </x14:cfvo>
              <x14:cfIcon iconSet="NoIcons" iconId="0"/>
              <x14:cfIcon iconSet="3TrafficLights1" iconId="2"/>
              <x14:cfIcon iconSet="3TrafficLights1" iconId="0"/>
            </x14:iconSet>
          </x14:cfRule>
          <xm:sqref>H109</xm:sqref>
        </x14:conditionalFormatting>
        <x14:conditionalFormatting xmlns:xm="http://schemas.microsoft.com/office/excel/2006/main">
          <x14:cfRule type="iconSet" priority="1306" id="{C5424E72-B4D7-4DF1-82FA-F46996B1DF86}">
            <x14:iconSet showValue="0" custom="1">
              <x14:cfvo type="percent">
                <xm:f>0</xm:f>
              </x14:cfvo>
              <x14:cfvo type="num">
                <xm:f>1</xm:f>
              </x14:cfvo>
              <x14:cfvo type="num">
                <xm:f>2</xm:f>
              </x14:cfvo>
              <x14:cfIcon iconSet="NoIcons" iconId="0"/>
              <x14:cfIcon iconSet="3TrafficLights1" iconId="2"/>
              <x14:cfIcon iconSet="3TrafficLights1" iconId="0"/>
            </x14:iconSet>
          </x14:cfRule>
          <xm:sqref>J8</xm:sqref>
        </x14:conditionalFormatting>
        <x14:conditionalFormatting xmlns:xm="http://schemas.microsoft.com/office/excel/2006/main">
          <x14:cfRule type="iconSet" priority="1400" id="{AD7F4309-0C22-4624-A55B-6650ADFD5F9C}">
            <x14:iconSet showValue="0" custom="1">
              <x14:cfvo type="percent">
                <xm:f>0</xm:f>
              </x14:cfvo>
              <x14:cfvo type="num">
                <xm:f>1</xm:f>
              </x14:cfvo>
              <x14:cfvo type="num">
                <xm:f>2</xm:f>
              </x14:cfvo>
              <x14:cfIcon iconSet="NoIcons" iconId="0"/>
              <x14:cfIcon iconSet="3TrafficLights1" iconId="2"/>
              <x14:cfIcon iconSet="3TrafficLights1" iconId="0"/>
            </x14:iconSet>
          </x14:cfRule>
          <xm:sqref>J9</xm:sqref>
        </x14:conditionalFormatting>
        <x14:conditionalFormatting xmlns:xm="http://schemas.microsoft.com/office/excel/2006/main">
          <x14:cfRule type="iconSet" priority="1388" id="{1C26102A-AD16-4738-A22C-59A0E01AAC4E}">
            <x14:iconSet showValue="0" custom="1">
              <x14:cfvo type="percent">
                <xm:f>0</xm:f>
              </x14:cfvo>
              <x14:cfvo type="num">
                <xm:f>1</xm:f>
              </x14:cfvo>
              <x14:cfvo type="num">
                <xm:f>2</xm:f>
              </x14:cfvo>
              <x14:cfIcon iconSet="NoIcons" iconId="0"/>
              <x14:cfIcon iconSet="3TrafficLights1" iconId="2"/>
              <x14:cfIcon iconSet="3TrafficLights1" iconId="0"/>
            </x14:iconSet>
          </x14:cfRule>
          <xm:sqref>J10</xm:sqref>
        </x14:conditionalFormatting>
        <x14:conditionalFormatting xmlns:xm="http://schemas.microsoft.com/office/excel/2006/main">
          <x14:cfRule type="iconSet" priority="1364" id="{F819B61F-19B8-4E83-AE50-79B7EB4DC84B}">
            <x14:iconSet showValue="0" custom="1">
              <x14:cfvo type="percent">
                <xm:f>0</xm:f>
              </x14:cfvo>
              <x14:cfvo type="num">
                <xm:f>1</xm:f>
              </x14:cfvo>
              <x14:cfvo type="num">
                <xm:f>2</xm:f>
              </x14:cfvo>
              <x14:cfIcon iconSet="NoIcons" iconId="0"/>
              <x14:cfIcon iconSet="3TrafficLights1" iconId="2"/>
              <x14:cfIcon iconSet="3TrafficLights1" iconId="0"/>
            </x14:iconSet>
          </x14:cfRule>
          <xm:sqref>J11</xm:sqref>
        </x14:conditionalFormatting>
        <x14:conditionalFormatting xmlns:xm="http://schemas.microsoft.com/office/excel/2006/main">
          <x14:cfRule type="iconSet" priority="1376" id="{E8EC655F-8F8D-472D-A9AB-C781E3F36A69}">
            <x14:iconSet showValue="0" custom="1">
              <x14:cfvo type="percent">
                <xm:f>0</xm:f>
              </x14:cfvo>
              <x14:cfvo type="num">
                <xm:f>1</xm:f>
              </x14:cfvo>
              <x14:cfvo type="num">
                <xm:f>2</xm:f>
              </x14:cfvo>
              <x14:cfIcon iconSet="NoIcons" iconId="0"/>
              <x14:cfIcon iconSet="3TrafficLights1" iconId="2"/>
              <x14:cfIcon iconSet="3TrafficLights1" iconId="0"/>
            </x14:iconSet>
          </x14:cfRule>
          <xm:sqref>J12</xm:sqref>
        </x14:conditionalFormatting>
        <x14:conditionalFormatting xmlns:xm="http://schemas.microsoft.com/office/excel/2006/main">
          <x14:cfRule type="iconSet" priority="1336" id="{53499C08-BB51-41E1-B441-DEEBBA8043EF}">
            <x14:iconSet showValue="0" custom="1">
              <x14:cfvo type="percent">
                <xm:f>0</xm:f>
              </x14:cfvo>
              <x14:cfvo type="num">
                <xm:f>1</xm:f>
              </x14:cfvo>
              <x14:cfvo type="num">
                <xm:f>2</xm:f>
              </x14:cfvo>
              <x14:cfIcon iconSet="NoIcons" iconId="0"/>
              <x14:cfIcon iconSet="3TrafficLights1" iconId="2"/>
              <x14:cfIcon iconSet="3TrafficLights1" iconId="0"/>
            </x14:iconSet>
          </x14:cfRule>
          <xm:sqref>J13</xm:sqref>
        </x14:conditionalFormatting>
        <x14:conditionalFormatting xmlns:xm="http://schemas.microsoft.com/office/excel/2006/main">
          <x14:cfRule type="iconSet" priority="1280" id="{C88C05E4-2F61-4671-868B-762507F8B8BA}">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281" id="{23CF49C1-5E17-4848-8BDE-71EC094A488B}">
            <x14:iconSet showValue="0" custom="1">
              <x14:cfvo type="percent">
                <xm:f>0</xm:f>
              </x14:cfvo>
              <x14:cfvo type="num">
                <xm:f>1</xm:f>
              </x14:cfvo>
              <x14:cfvo type="num">
                <xm:f>2</xm:f>
              </x14:cfvo>
              <x14:cfIcon iconSet="NoIcons" iconId="0"/>
              <x14:cfIcon iconSet="3TrafficLights1" iconId="2"/>
              <x14:cfIcon iconSet="3TrafficLights1" iconId="0"/>
            </x14:iconSet>
          </x14:cfRule>
          <xm:sqref>J14</xm:sqref>
        </x14:conditionalFormatting>
        <x14:conditionalFormatting xmlns:xm="http://schemas.microsoft.com/office/excel/2006/main">
          <x14:cfRule type="iconSet" priority="684" id="{8D9EF138-AB06-487E-9A70-15222B6B6606}">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685" id="{E3B3174E-C9AD-49B4-8DE3-3639B08C8410}">
            <x14:iconSet showValue="0" custom="1">
              <x14:cfvo type="percent">
                <xm:f>0</xm:f>
              </x14:cfvo>
              <x14:cfvo type="num">
                <xm:f>1</xm:f>
              </x14:cfvo>
              <x14:cfvo type="num">
                <xm:f>2</xm:f>
              </x14:cfvo>
              <x14:cfIcon iconSet="NoIcons" iconId="0"/>
              <x14:cfIcon iconSet="3TrafficLights1" iconId="2"/>
              <x14:cfIcon iconSet="3TrafficLights1" iconId="0"/>
            </x14:iconSet>
          </x14:cfRule>
          <xm:sqref>J15:J16</xm:sqref>
        </x14:conditionalFormatting>
        <x14:conditionalFormatting xmlns:xm="http://schemas.microsoft.com/office/excel/2006/main">
          <x14:cfRule type="iconSet" priority="1246" id="{51C0A0BC-C027-4555-911F-4FCC5AD15099}">
            <x14:iconSet showValue="0" custom="1">
              <x14:cfvo type="percent">
                <xm:f>0</xm:f>
              </x14:cfvo>
              <x14:cfvo type="num">
                <xm:f>1</xm:f>
              </x14:cfvo>
              <x14:cfvo type="num">
                <xm:f>2</xm:f>
              </x14:cfvo>
              <x14:cfIcon iconSet="NoIcons" iconId="0"/>
              <x14:cfIcon iconSet="3TrafficLights1" iconId="2"/>
              <x14:cfIcon iconSet="3TrafficLights1" iconId="0"/>
            </x14:iconSet>
          </x14:cfRule>
          <xm:sqref>J18</xm:sqref>
        </x14:conditionalFormatting>
        <x14:conditionalFormatting xmlns:xm="http://schemas.microsoft.com/office/excel/2006/main">
          <x14:cfRule type="iconSet" priority="1196" id="{0A0832E9-0C86-43B9-8551-BFFF9E8DC815}">
            <x14:iconSet showValue="0" custom="1">
              <x14:cfvo type="percent">
                <xm:f>0</xm:f>
              </x14:cfvo>
              <x14:cfvo type="num">
                <xm:f>1</xm:f>
              </x14:cfvo>
              <x14:cfvo type="num">
                <xm:f>2</xm:f>
              </x14:cfvo>
              <x14:cfIcon iconSet="NoIcons" iconId="0"/>
              <x14:cfIcon iconSet="3TrafficLights1" iconId="2"/>
              <x14:cfIcon iconSet="3TrafficLights1" iconId="0"/>
            </x14:iconSet>
          </x14:cfRule>
          <xm:sqref>J19 J21:J24</xm:sqref>
        </x14:conditionalFormatting>
        <x14:conditionalFormatting xmlns:xm="http://schemas.microsoft.com/office/excel/2006/main">
          <x14:cfRule type="iconSet" priority="680" id="{8D4A80F6-18C1-48D7-AB85-ECDE4D16FF63}">
            <x14:iconSet showValue="0" custom="1">
              <x14:cfvo type="percent">
                <xm:f>0</xm:f>
              </x14:cfvo>
              <x14:cfvo type="num">
                <xm:f>1</xm:f>
              </x14:cfvo>
              <x14:cfvo type="num">
                <xm:f>2</xm:f>
              </x14:cfvo>
              <x14:cfIcon iconSet="NoIcons" iconId="0"/>
              <x14:cfIcon iconSet="3TrafficLights1" iconId="2"/>
              <x14:cfIcon iconSet="3TrafficLights1" iconId="0"/>
            </x14:iconSet>
          </x14:cfRule>
          <xm:sqref>J20</xm:sqref>
        </x14:conditionalFormatting>
        <x14:conditionalFormatting xmlns:xm="http://schemas.microsoft.com/office/excel/2006/main">
          <x14:cfRule type="iconSet" priority="1145" id="{D2E6839D-BCB9-4721-B7ED-114341A5FF34}">
            <x14:iconSet showValue="0" custom="1">
              <x14:cfvo type="percent">
                <xm:f>0</xm:f>
              </x14:cfvo>
              <x14:cfvo type="num">
                <xm:f>1</xm:f>
              </x14:cfvo>
              <x14:cfvo type="num">
                <xm:f>2</xm:f>
              </x14:cfvo>
              <x14:cfIcon iconSet="NoIcons" iconId="0"/>
              <x14:cfIcon iconSet="3TrafficLights1" iconId="2"/>
              <x14:cfIcon iconSet="3TrafficLights1" iconId="0"/>
            </x14:iconSet>
          </x14:cfRule>
          <xm:sqref>J26</xm:sqref>
        </x14:conditionalFormatting>
        <x14:conditionalFormatting xmlns:xm="http://schemas.microsoft.com/office/excel/2006/main">
          <x14:cfRule type="iconSet" priority="1069" id="{15F0DAD9-F55F-414E-B69C-CC0DBA9462AD}">
            <x14:iconSet showValue="0" custom="1">
              <x14:cfvo type="percent">
                <xm:f>0</xm:f>
              </x14:cfvo>
              <x14:cfvo type="num">
                <xm:f>1</xm:f>
              </x14:cfvo>
              <x14:cfvo type="num">
                <xm:f>2</xm:f>
              </x14:cfvo>
              <x14:cfIcon iconSet="NoIcons" iconId="0"/>
              <x14:cfIcon iconSet="3TrafficLights1" iconId="2"/>
              <x14:cfIcon iconSet="3TrafficLights1" iconId="0"/>
            </x14:iconSet>
          </x14:cfRule>
          <xm:sqref>J27</xm:sqref>
        </x14:conditionalFormatting>
        <x14:conditionalFormatting xmlns:xm="http://schemas.microsoft.com/office/excel/2006/main">
          <x14:cfRule type="iconSet" priority="143" id="{7269CB79-1559-40B6-93A5-77D3A0AEDE64}">
            <x14:iconSet showValue="0" custom="1">
              <x14:cfvo type="percent">
                <xm:f>0</xm:f>
              </x14:cfvo>
              <x14:cfvo type="num">
                <xm:f>1</xm:f>
              </x14:cfvo>
              <x14:cfvo type="num">
                <xm:f>2</xm:f>
              </x14:cfvo>
              <x14:cfIcon iconSet="NoIcons" iconId="0"/>
              <x14:cfIcon iconSet="3TrafficLights1" iconId="2"/>
              <x14:cfIcon iconSet="3TrafficLights1" iconId="0"/>
            </x14:iconSet>
          </x14:cfRule>
          <xm:sqref>J28:J29</xm:sqref>
        </x14:conditionalFormatting>
        <x14:conditionalFormatting xmlns:xm="http://schemas.microsoft.com/office/excel/2006/main">
          <x14:cfRule type="iconSet" priority="1045" id="{200877B3-B156-492E-8DCE-ECDFA5EDEEED}">
            <x14:iconSet showValue="0" custom="1">
              <x14:cfvo type="percent">
                <xm:f>0</xm:f>
              </x14:cfvo>
              <x14:cfvo type="num">
                <xm:f>1</xm:f>
              </x14:cfvo>
              <x14:cfvo type="num">
                <xm:f>2</xm:f>
              </x14:cfvo>
              <x14:cfIcon iconSet="NoIcons" iconId="0"/>
              <x14:cfIcon iconSet="3TrafficLights1" iconId="2"/>
              <x14:cfIcon iconSet="3TrafficLights1" iconId="0"/>
            </x14:iconSet>
          </x14:cfRule>
          <xm:sqref>J30</xm:sqref>
        </x14:conditionalFormatting>
        <x14:conditionalFormatting xmlns:xm="http://schemas.microsoft.com/office/excel/2006/main">
          <x14:cfRule type="iconSet" priority="1021" id="{13FCEE2D-D82C-423B-AD42-EE268CC5CFB4}">
            <x14:iconSet showValue="0" custom="1">
              <x14:cfvo type="percent">
                <xm:f>0</xm:f>
              </x14:cfvo>
              <x14:cfvo type="num">
                <xm:f>1</xm:f>
              </x14:cfvo>
              <x14:cfvo type="num">
                <xm:f>2</xm:f>
              </x14:cfvo>
              <x14:cfIcon iconSet="NoIcons" iconId="0"/>
              <x14:cfIcon iconSet="3TrafficLights1" iconId="2"/>
              <x14:cfIcon iconSet="3TrafficLights1" iconId="0"/>
            </x14:iconSet>
          </x14:cfRule>
          <xm:sqref>J31</xm:sqref>
        </x14:conditionalFormatting>
        <x14:conditionalFormatting xmlns:xm="http://schemas.microsoft.com/office/excel/2006/main">
          <x14:cfRule type="iconSet" priority="1095" id="{A11AB8C7-7607-43A2-B6BB-D7DF0DB6ECEC}">
            <x14:iconSet showValue="0" custom="1">
              <x14:cfvo type="percent">
                <xm:f>0</xm:f>
              </x14:cfvo>
              <x14:cfvo type="num">
                <xm:f>1</xm:f>
              </x14:cfvo>
              <x14:cfvo type="num">
                <xm:f>2</xm:f>
              </x14:cfvo>
              <x14:cfIcon iconSet="NoIcons" iconId="0"/>
              <x14:cfIcon iconSet="3TrafficLights1" iconId="2"/>
              <x14:cfIcon iconSet="3TrafficLights1" iconId="0"/>
            </x14:iconSet>
          </x14:cfRule>
          <xm:sqref>J32</xm:sqref>
        </x14:conditionalFormatting>
        <x14:conditionalFormatting xmlns:xm="http://schemas.microsoft.com/office/excel/2006/main">
          <x14:cfRule type="iconSet" priority="1082" id="{97399AEE-98D7-49CF-AE6E-351E83181BF7}">
            <x14:iconSet showValue="0" custom="1">
              <x14:cfvo type="percent">
                <xm:f>0</xm:f>
              </x14:cfvo>
              <x14:cfvo type="num">
                <xm:f>1</xm:f>
              </x14:cfvo>
              <x14:cfvo type="num">
                <xm:f>2</xm:f>
              </x14:cfvo>
              <x14:cfIcon iconSet="NoIcons" iconId="0"/>
              <x14:cfIcon iconSet="3TrafficLights1" iconId="2"/>
              <x14:cfIcon iconSet="3TrafficLights1" iconId="0"/>
            </x14:iconSet>
          </x14:cfRule>
          <xm:sqref>J33</xm:sqref>
        </x14:conditionalFormatting>
        <x14:conditionalFormatting xmlns:xm="http://schemas.microsoft.com/office/excel/2006/main">
          <x14:cfRule type="iconSet" priority="1122" id="{59B84C92-068D-4AEA-8720-93EEAF9448ED}">
            <x14:iconSet iconSet="3Symbols2" showValue="0" custom="1">
              <x14:cfvo type="percent">
                <xm:f>0</xm:f>
              </x14:cfvo>
              <x14:cfvo type="num">
                <xm:f>1</xm:f>
              </x14:cfvo>
              <x14:cfvo type="num">
                <xm:f>2</xm:f>
              </x14:cfvo>
              <x14:cfIcon iconSet="NoIcons" iconId="0"/>
              <x14:cfIcon iconSet="3Symbols2" iconId="2"/>
              <x14:cfIcon iconSet="3Symbols2" iconId="1"/>
            </x14:iconSet>
          </x14:cfRule>
          <x14:cfRule type="iconSet" priority="1123" id="{434C6862-79CB-4FC0-AD9A-F1B0B9F378AE}">
            <x14:iconSet showValue="0" custom="1">
              <x14:cfvo type="percent">
                <xm:f>0</xm:f>
              </x14:cfvo>
              <x14:cfvo type="num">
                <xm:f>1</xm:f>
              </x14:cfvo>
              <x14:cfvo type="num">
                <xm:f>2</xm:f>
              </x14:cfvo>
              <x14:cfIcon iconSet="NoIcons" iconId="0"/>
              <x14:cfIcon iconSet="3TrafficLights1" iconId="2"/>
              <x14:cfIcon iconSet="3TrafficLights1" iconId="0"/>
            </x14:iconSet>
          </x14:cfRule>
          <xm:sqref>J34</xm:sqref>
        </x14:conditionalFormatting>
        <x14:conditionalFormatting xmlns:xm="http://schemas.microsoft.com/office/excel/2006/main">
          <x14:cfRule type="iconSet" priority="1005" id="{830F9F96-A3E9-4280-9337-6F7CA382FE12}">
            <x14:iconSet showValue="0" custom="1">
              <x14:cfvo type="percent">
                <xm:f>0</xm:f>
              </x14:cfvo>
              <x14:cfvo type="num">
                <xm:f>1</xm:f>
              </x14:cfvo>
              <x14:cfvo type="num">
                <xm:f>2</xm:f>
              </x14:cfvo>
              <x14:cfIcon iconSet="NoIcons" iconId="0"/>
              <x14:cfIcon iconSet="3TrafficLights1" iconId="2"/>
              <x14:cfIcon iconSet="3TrafficLights1" iconId="0"/>
            </x14:iconSet>
          </x14:cfRule>
          <xm:sqref>J36</xm:sqref>
        </x14:conditionalFormatting>
        <x14:conditionalFormatting xmlns:xm="http://schemas.microsoft.com/office/excel/2006/main">
          <x14:cfRule type="iconSet" priority="1447" id="{FB2134D1-9AD0-4A7E-88AB-D52FBEAC9B8F}">
            <x14:iconSet showValue="0" custom="1">
              <x14:cfvo type="percent">
                <xm:f>0</xm:f>
              </x14:cfvo>
              <x14:cfvo type="num">
                <xm:f>1</xm:f>
              </x14:cfvo>
              <x14:cfvo type="num">
                <xm:f>2</xm:f>
              </x14:cfvo>
              <x14:cfIcon iconSet="NoIcons" iconId="0"/>
              <x14:cfIcon iconSet="3TrafficLights1" iconId="2"/>
              <x14:cfIcon iconSet="3TrafficLights1" iconId="0"/>
            </x14:iconSet>
          </x14:cfRule>
          <xm:sqref>J37</xm:sqref>
        </x14:conditionalFormatting>
        <x14:conditionalFormatting xmlns:xm="http://schemas.microsoft.com/office/excel/2006/main">
          <x14:cfRule type="iconSet" priority="961" id="{52D27D86-47B8-4B2C-847C-ACA8A75B9BEB}">
            <x14:iconSet showValue="0" custom="1">
              <x14:cfvo type="percent">
                <xm:f>0</xm:f>
              </x14:cfvo>
              <x14:cfvo type="num">
                <xm:f>1</xm:f>
              </x14:cfvo>
              <x14:cfvo type="num">
                <xm:f>2</xm:f>
              </x14:cfvo>
              <x14:cfIcon iconSet="NoIcons" iconId="0"/>
              <x14:cfIcon iconSet="3TrafficLights1" iconId="2"/>
              <x14:cfIcon iconSet="3TrafficLights1" iconId="0"/>
            </x14:iconSet>
          </x14:cfRule>
          <xm:sqref>J38</xm:sqref>
        </x14:conditionalFormatting>
        <x14:conditionalFormatting xmlns:xm="http://schemas.microsoft.com/office/excel/2006/main">
          <x14:cfRule type="iconSet" priority="937" id="{9046FE8E-FE83-47CF-8EBD-9A3B0FFCBE34}">
            <x14:iconSet showValue="0" custom="1">
              <x14:cfvo type="percent">
                <xm:f>0</xm:f>
              </x14:cfvo>
              <x14:cfvo type="num">
                <xm:f>1</xm:f>
              </x14:cfvo>
              <x14:cfvo type="num">
                <xm:f>2</xm:f>
              </x14:cfvo>
              <x14:cfIcon iconSet="NoIcons" iconId="0"/>
              <x14:cfIcon iconSet="3TrafficLights1" iconId="2"/>
              <x14:cfIcon iconSet="3TrafficLights1" iconId="0"/>
            </x14:iconSet>
          </x14:cfRule>
          <xm:sqref>J39</xm:sqref>
        </x14:conditionalFormatting>
        <x14:conditionalFormatting xmlns:xm="http://schemas.microsoft.com/office/excel/2006/main">
          <x14:cfRule type="iconSet" priority="49" id="{29B7602E-154E-4A20-9842-D785E1E9489A}">
            <x14:iconSet showValue="0" custom="1">
              <x14:cfvo type="percent">
                <xm:f>0</xm:f>
              </x14:cfvo>
              <x14:cfvo type="num">
                <xm:f>1</xm:f>
              </x14:cfvo>
              <x14:cfvo type="num">
                <xm:f>2</xm:f>
              </x14:cfvo>
              <x14:cfIcon iconSet="NoIcons" iconId="0"/>
              <x14:cfIcon iconSet="3TrafficLights1" iconId="2"/>
              <x14:cfIcon iconSet="3TrafficLights1" iconId="0"/>
            </x14:iconSet>
          </x14:cfRule>
          <xm:sqref>J40</xm:sqref>
        </x14:conditionalFormatting>
        <x14:conditionalFormatting xmlns:xm="http://schemas.microsoft.com/office/excel/2006/main">
          <x14:cfRule type="iconSet" priority="1427" id="{4BF38171-14A9-43BB-9935-323E4D39A974}">
            <x14:iconSet showValue="0" custom="1">
              <x14:cfvo type="percent">
                <xm:f>0</xm:f>
              </x14:cfvo>
              <x14:cfvo type="num">
                <xm:f>1</xm:f>
              </x14:cfvo>
              <x14:cfvo type="num">
                <xm:f>2</xm:f>
              </x14:cfvo>
              <x14:cfIcon iconSet="NoIcons" iconId="0"/>
              <x14:cfIcon iconSet="3TrafficLights1" iconId="2"/>
              <x14:cfIcon iconSet="3TrafficLights1" iconId="0"/>
            </x14:iconSet>
          </x14:cfRule>
          <xm:sqref>J43:J47</xm:sqref>
        </x14:conditionalFormatting>
        <x14:conditionalFormatting xmlns:xm="http://schemas.microsoft.com/office/excel/2006/main">
          <x14:cfRule type="iconSet" priority="817" id="{EA2E8AD9-EDD1-4980-B8DA-E5A8D91964BA}">
            <x14:iconSet showValue="0" custom="1">
              <x14:cfvo type="percent">
                <xm:f>0</xm:f>
              </x14:cfvo>
              <x14:cfvo type="num">
                <xm:f>1</xm:f>
              </x14:cfvo>
              <x14:cfvo type="num">
                <xm:f>2</xm:f>
              </x14:cfvo>
              <x14:cfIcon iconSet="NoIcons" iconId="0"/>
              <x14:cfIcon iconSet="3TrafficLights1" iconId="2"/>
              <x14:cfIcon iconSet="3TrafficLights1" iconId="0"/>
            </x14:iconSet>
          </x14:cfRule>
          <xm:sqref>J49</xm:sqref>
        </x14:conditionalFormatting>
        <x14:conditionalFormatting xmlns:xm="http://schemas.microsoft.com/office/excel/2006/main">
          <x14:cfRule type="iconSet" priority="805" id="{D0A285B4-6701-4A88-819F-CBC1A7B1021D}">
            <x14:iconSet showValue="0" custom="1">
              <x14:cfvo type="percent">
                <xm:f>0</xm:f>
              </x14:cfvo>
              <x14:cfvo type="num">
                <xm:f>1</xm:f>
              </x14:cfvo>
              <x14:cfvo type="num">
                <xm:f>2</xm:f>
              </x14:cfvo>
              <x14:cfIcon iconSet="NoIcons" iconId="0"/>
              <x14:cfIcon iconSet="3TrafficLights1" iconId="2"/>
              <x14:cfIcon iconSet="3TrafficLights1" iconId="0"/>
            </x14:iconSet>
          </x14:cfRule>
          <xm:sqref>J50</xm:sqref>
        </x14:conditionalFormatting>
        <x14:conditionalFormatting xmlns:xm="http://schemas.microsoft.com/office/excel/2006/main">
          <x14:cfRule type="iconSet" priority="787" id="{C41C4B33-E40D-46EB-A6D4-A80EB7CCFE9D}">
            <x14:iconSet showValue="0" custom="1">
              <x14:cfvo type="percent">
                <xm:f>0</xm:f>
              </x14:cfvo>
              <x14:cfvo type="num">
                <xm:f>1</xm:f>
              </x14:cfvo>
              <x14:cfvo type="num">
                <xm:f>2</xm:f>
              </x14:cfvo>
              <x14:cfIcon iconSet="NoIcons" iconId="0"/>
              <x14:cfIcon iconSet="3TrafficLights1" iconId="2"/>
              <x14:cfIcon iconSet="3TrafficLights1" iconId="0"/>
            </x14:iconSet>
          </x14:cfRule>
          <xm:sqref>J52</xm:sqref>
        </x14:conditionalFormatting>
        <x14:conditionalFormatting xmlns:xm="http://schemas.microsoft.com/office/excel/2006/main">
          <x14:cfRule type="iconSet" priority="766" id="{36631AEB-E640-4B80-9710-A7027A56ED06}">
            <x14:iconSet showValue="0" custom="1">
              <x14:cfvo type="percent">
                <xm:f>0</xm:f>
              </x14:cfvo>
              <x14:cfvo type="num">
                <xm:f>1</xm:f>
              </x14:cfvo>
              <x14:cfvo type="num">
                <xm:f>2</xm:f>
              </x14:cfvo>
              <x14:cfIcon iconSet="NoIcons" iconId="0"/>
              <x14:cfIcon iconSet="3TrafficLights1" iconId="2"/>
              <x14:cfIcon iconSet="3TrafficLights1" iconId="0"/>
            </x14:iconSet>
          </x14:cfRule>
          <xm:sqref>J53:J55</xm:sqref>
        </x14:conditionalFormatting>
        <x14:conditionalFormatting xmlns:xm="http://schemas.microsoft.com/office/excel/2006/main">
          <x14:cfRule type="iconSet" priority="754" id="{06709104-8201-4BE3-BB83-7046E3EBBAEC}">
            <x14:iconSet showValue="0" custom="1">
              <x14:cfvo type="percent">
                <xm:f>0</xm:f>
              </x14:cfvo>
              <x14:cfvo type="num">
                <xm:f>1</xm:f>
              </x14:cfvo>
              <x14:cfvo type="num">
                <xm:f>2</xm:f>
              </x14:cfvo>
              <x14:cfIcon iconSet="NoIcons" iconId="0"/>
              <x14:cfIcon iconSet="3TrafficLights1" iconId="2"/>
              <x14:cfIcon iconSet="3TrafficLights1" iconId="0"/>
            </x14:iconSet>
          </x14:cfRule>
          <xm:sqref>J56:J57</xm:sqref>
        </x14:conditionalFormatting>
        <x14:conditionalFormatting xmlns:xm="http://schemas.microsoft.com/office/excel/2006/main">
          <x14:cfRule type="iconSet" priority="742" id="{38B15025-3848-4291-A15C-1BA0AF36E6F4}">
            <x14:iconSet showValue="0" custom="1">
              <x14:cfvo type="percent">
                <xm:f>0</xm:f>
              </x14:cfvo>
              <x14:cfvo type="num">
                <xm:f>1</xm:f>
              </x14:cfvo>
              <x14:cfvo type="num">
                <xm:f>2</xm:f>
              </x14:cfvo>
              <x14:cfIcon iconSet="NoIcons" iconId="0"/>
              <x14:cfIcon iconSet="3TrafficLights1" iconId="2"/>
              <x14:cfIcon iconSet="3TrafficLights1" iconId="0"/>
            </x14:iconSet>
          </x14:cfRule>
          <xm:sqref>J58</xm:sqref>
        </x14:conditionalFormatting>
        <x14:conditionalFormatting xmlns:xm="http://schemas.microsoft.com/office/excel/2006/main">
          <x14:cfRule type="iconSet" priority="730" id="{47D6F3EF-994F-4FF6-9D83-1E025A7F1D51}">
            <x14:iconSet showValue="0" custom="1">
              <x14:cfvo type="percent">
                <xm:f>0</xm:f>
              </x14:cfvo>
              <x14:cfvo type="num">
                <xm:f>1</xm:f>
              </x14:cfvo>
              <x14:cfvo type="num">
                <xm:f>2</xm:f>
              </x14:cfvo>
              <x14:cfIcon iconSet="NoIcons" iconId="0"/>
              <x14:cfIcon iconSet="3TrafficLights1" iconId="2"/>
              <x14:cfIcon iconSet="3TrafficLights1" iconId="0"/>
            </x14:iconSet>
          </x14:cfRule>
          <xm:sqref>J59:J60</xm:sqref>
        </x14:conditionalFormatting>
        <x14:conditionalFormatting xmlns:xm="http://schemas.microsoft.com/office/excel/2006/main">
          <x14:cfRule type="iconSet" priority="668" id="{FF235A5E-E144-42AA-A4DA-382E151AF0D7}">
            <x14:iconSet showValue="0" custom="1">
              <x14:cfvo type="percent">
                <xm:f>0</xm:f>
              </x14:cfvo>
              <x14:cfvo type="num">
                <xm:f>1</xm:f>
              </x14:cfvo>
              <x14:cfvo type="num">
                <xm:f>2</xm:f>
              </x14:cfvo>
              <x14:cfIcon iconSet="NoIcons" iconId="0"/>
              <x14:cfIcon iconSet="3TrafficLights1" iconId="2"/>
              <x14:cfIcon iconSet="3TrafficLights1" iconId="0"/>
            </x14:iconSet>
          </x14:cfRule>
          <xm:sqref>J62</xm:sqref>
        </x14:conditionalFormatting>
        <x14:conditionalFormatting xmlns:xm="http://schemas.microsoft.com/office/excel/2006/main">
          <x14:cfRule type="iconSet" priority="656" id="{4C32FEE8-C465-446C-846D-DA4185D24CF6}">
            <x14:iconSet showValue="0" custom="1">
              <x14:cfvo type="percent">
                <xm:f>0</xm:f>
              </x14:cfvo>
              <x14:cfvo type="num">
                <xm:f>1</xm:f>
              </x14:cfvo>
              <x14:cfvo type="num">
                <xm:f>2</xm:f>
              </x14:cfvo>
              <x14:cfIcon iconSet="NoIcons" iconId="0"/>
              <x14:cfIcon iconSet="3TrafficLights1" iconId="2"/>
              <x14:cfIcon iconSet="3TrafficLights1" iconId="0"/>
            </x14:iconSet>
          </x14:cfRule>
          <xm:sqref>J63</xm:sqref>
        </x14:conditionalFormatting>
        <x14:conditionalFormatting xmlns:xm="http://schemas.microsoft.com/office/excel/2006/main">
          <x14:cfRule type="iconSet" priority="1" id="{C159ABCB-4E00-44C4-8295-1487A0329A81}">
            <x14:iconSet showValue="0" custom="1">
              <x14:cfvo type="percent">
                <xm:f>0</xm:f>
              </x14:cfvo>
              <x14:cfvo type="num">
                <xm:f>1</xm:f>
              </x14:cfvo>
              <x14:cfvo type="num">
                <xm:f>2</xm:f>
              </x14:cfvo>
              <x14:cfIcon iconSet="NoIcons" iconId="0"/>
              <x14:cfIcon iconSet="3TrafficLights1" iconId="2"/>
              <x14:cfIcon iconSet="3TrafficLights1" iconId="0"/>
            </x14:iconSet>
          </x14:cfRule>
          <xm:sqref>J64</xm:sqref>
        </x14:conditionalFormatting>
        <x14:conditionalFormatting xmlns:xm="http://schemas.microsoft.com/office/excel/2006/main">
          <x14:cfRule type="iconSet" priority="632" id="{24C92925-4E6A-4E1C-BE2D-E8F37C44DE8A}">
            <x14:iconSet showValue="0" custom="1">
              <x14:cfvo type="percent">
                <xm:f>0</xm:f>
              </x14:cfvo>
              <x14:cfvo type="num">
                <xm:f>1</xm:f>
              </x14:cfvo>
              <x14:cfvo type="num">
                <xm:f>2</xm:f>
              </x14:cfvo>
              <x14:cfIcon iconSet="NoIcons" iconId="0"/>
              <x14:cfIcon iconSet="3TrafficLights1" iconId="2"/>
              <x14:cfIcon iconSet="3TrafficLights1" iconId="0"/>
            </x14:iconSet>
          </x14:cfRule>
          <xm:sqref>J65</xm:sqref>
        </x14:conditionalFormatting>
        <x14:conditionalFormatting xmlns:xm="http://schemas.microsoft.com/office/excel/2006/main">
          <x14:cfRule type="iconSet" priority="1451" id="{C7103D02-15C4-4816-ACF5-44F6EAC2E7E5}">
            <x14:iconSet showValue="0" custom="1">
              <x14:cfvo type="percent">
                <xm:f>0</xm:f>
              </x14:cfvo>
              <x14:cfvo type="num">
                <xm:f>1</xm:f>
              </x14:cfvo>
              <x14:cfvo type="num">
                <xm:f>2</xm:f>
              </x14:cfvo>
              <x14:cfIcon iconSet="NoIcons" iconId="0"/>
              <x14:cfIcon iconSet="3TrafficLights1" iconId="2"/>
              <x14:cfIcon iconSet="3TrafficLights1" iconId="0"/>
            </x14:iconSet>
          </x14:cfRule>
          <xm:sqref>J66</xm:sqref>
        </x14:conditionalFormatting>
        <x14:conditionalFormatting xmlns:xm="http://schemas.microsoft.com/office/excel/2006/main">
          <x14:cfRule type="iconSet" priority="608" id="{F0F3CC76-4F7B-4FF2-9374-D44A9261B3C2}">
            <x14:iconSet showValue="0" custom="1">
              <x14:cfvo type="percent">
                <xm:f>0</xm:f>
              </x14:cfvo>
              <x14:cfvo type="num">
                <xm:f>1</xm:f>
              </x14:cfvo>
              <x14:cfvo type="num">
                <xm:f>2</xm:f>
              </x14:cfvo>
              <x14:cfIcon iconSet="NoIcons" iconId="0"/>
              <x14:cfIcon iconSet="3TrafficLights1" iconId="2"/>
              <x14:cfIcon iconSet="3TrafficLights1" iconId="0"/>
            </x14:iconSet>
          </x14:cfRule>
          <xm:sqref>J68:J69</xm:sqref>
        </x14:conditionalFormatting>
        <x14:conditionalFormatting xmlns:xm="http://schemas.microsoft.com/office/excel/2006/main">
          <x14:cfRule type="iconSet" priority="596" id="{F46E5866-11B8-44D3-B977-B86294D68850}">
            <x14:iconSet showValue="0" custom="1">
              <x14:cfvo type="percent">
                <xm:f>0</xm:f>
              </x14:cfvo>
              <x14:cfvo type="num">
                <xm:f>1</xm:f>
              </x14:cfvo>
              <x14:cfvo type="num">
                <xm:f>2</xm:f>
              </x14:cfvo>
              <x14:cfIcon iconSet="NoIcons" iconId="0"/>
              <x14:cfIcon iconSet="3TrafficLights1" iconId="2"/>
              <x14:cfIcon iconSet="3TrafficLights1" iconId="0"/>
            </x14:iconSet>
          </x14:cfRule>
          <xm:sqref>J70</xm:sqref>
        </x14:conditionalFormatting>
        <x14:conditionalFormatting xmlns:xm="http://schemas.microsoft.com/office/excel/2006/main">
          <x14:cfRule type="iconSet" priority="584" id="{18E52487-F4A7-4635-A18E-C7B9F9C1BBB5}">
            <x14:iconSet showValue="0" custom="1">
              <x14:cfvo type="percent">
                <xm:f>0</xm:f>
              </x14:cfvo>
              <x14:cfvo type="num">
                <xm:f>1</xm:f>
              </x14:cfvo>
              <x14:cfvo type="num">
                <xm:f>2</xm:f>
              </x14:cfvo>
              <x14:cfIcon iconSet="NoIcons" iconId="0"/>
              <x14:cfIcon iconSet="3TrafficLights1" iconId="2"/>
              <x14:cfIcon iconSet="3TrafficLights1" iconId="0"/>
            </x14:iconSet>
          </x14:cfRule>
          <xm:sqref>J71</xm:sqref>
        </x14:conditionalFormatting>
        <x14:conditionalFormatting xmlns:xm="http://schemas.microsoft.com/office/excel/2006/main">
          <x14:cfRule type="iconSet" priority="45" id="{A6A12B59-F4C9-4667-8481-C544CCF99AE4}">
            <x14:iconSet showValue="0" custom="1">
              <x14:cfvo type="percent">
                <xm:f>0</xm:f>
              </x14:cfvo>
              <x14:cfvo type="num">
                <xm:f>1</xm:f>
              </x14:cfvo>
              <x14:cfvo type="num">
                <xm:f>2</xm:f>
              </x14:cfvo>
              <x14:cfIcon iconSet="NoIcons" iconId="0"/>
              <x14:cfIcon iconSet="3TrafficLights1" iconId="2"/>
              <x14:cfIcon iconSet="3TrafficLights1" iconId="0"/>
            </x14:iconSet>
          </x14:cfRule>
          <xm:sqref>J72</xm:sqref>
        </x14:conditionalFormatting>
        <x14:conditionalFormatting xmlns:xm="http://schemas.microsoft.com/office/excel/2006/main">
          <x14:cfRule type="iconSet" priority="548" id="{EFB479E3-89FD-473C-BE12-ADB021D07703}">
            <x14:iconSet showValue="0" custom="1">
              <x14:cfvo type="percent">
                <xm:f>0</xm:f>
              </x14:cfvo>
              <x14:cfvo type="num">
                <xm:f>1</xm:f>
              </x14:cfvo>
              <x14:cfvo type="num">
                <xm:f>2</xm:f>
              </x14:cfvo>
              <x14:cfIcon iconSet="NoIcons" iconId="0"/>
              <x14:cfIcon iconSet="3TrafficLights1" iconId="2"/>
              <x14:cfIcon iconSet="3TrafficLights1" iconId="0"/>
            </x14:iconSet>
          </x14:cfRule>
          <xm:sqref>J74</xm:sqref>
        </x14:conditionalFormatting>
        <x14:conditionalFormatting xmlns:xm="http://schemas.microsoft.com/office/excel/2006/main">
          <x14:cfRule type="iconSet" priority="536" id="{0B08AF7D-2E0B-4516-B278-771C291EDE49}">
            <x14:iconSet showValue="0" custom="1">
              <x14:cfvo type="percent">
                <xm:f>0</xm:f>
              </x14:cfvo>
              <x14:cfvo type="num">
                <xm:f>1</xm:f>
              </x14:cfvo>
              <x14:cfvo type="num">
                <xm:f>2</xm:f>
              </x14:cfvo>
              <x14:cfIcon iconSet="NoIcons" iconId="0"/>
              <x14:cfIcon iconSet="3TrafficLights1" iconId="2"/>
              <x14:cfIcon iconSet="3TrafficLights1" iconId="0"/>
            </x14:iconSet>
          </x14:cfRule>
          <xm:sqref>J75</xm:sqref>
        </x14:conditionalFormatting>
        <x14:conditionalFormatting xmlns:xm="http://schemas.microsoft.com/office/excel/2006/main">
          <x14:cfRule type="iconSet" priority="524" id="{5A2C25DE-776A-4C1F-B4AC-D8B4682DEE70}">
            <x14:iconSet showValue="0" custom="1">
              <x14:cfvo type="percent">
                <xm:f>0</xm:f>
              </x14:cfvo>
              <x14:cfvo type="num">
                <xm:f>1</xm:f>
              </x14:cfvo>
              <x14:cfvo type="num">
                <xm:f>2</xm:f>
              </x14:cfvo>
              <x14:cfIcon iconSet="NoIcons" iconId="0"/>
              <x14:cfIcon iconSet="3TrafficLights1" iconId="2"/>
              <x14:cfIcon iconSet="3TrafficLights1" iconId="0"/>
            </x14:iconSet>
          </x14:cfRule>
          <xm:sqref>J77</xm:sqref>
        </x14:conditionalFormatting>
        <x14:conditionalFormatting xmlns:xm="http://schemas.microsoft.com/office/excel/2006/main">
          <x14:cfRule type="iconSet" priority="512" id="{7F9FBE81-D02A-4DDF-A06F-16BC0AD800F5}">
            <x14:iconSet showValue="0" custom="1">
              <x14:cfvo type="percent">
                <xm:f>0</xm:f>
              </x14:cfvo>
              <x14:cfvo type="num">
                <xm:f>1</xm:f>
              </x14:cfvo>
              <x14:cfvo type="num">
                <xm:f>2</xm:f>
              </x14:cfvo>
              <x14:cfIcon iconSet="NoIcons" iconId="0"/>
              <x14:cfIcon iconSet="3TrafficLights1" iconId="2"/>
              <x14:cfIcon iconSet="3TrafficLights1" iconId="0"/>
            </x14:iconSet>
          </x14:cfRule>
          <xm:sqref>J78</xm:sqref>
        </x14:conditionalFormatting>
        <x14:conditionalFormatting xmlns:xm="http://schemas.microsoft.com/office/excel/2006/main">
          <x14:cfRule type="iconSet" priority="500" id="{0059CEB0-30D0-481F-BD00-BC05443BEBAE}">
            <x14:iconSet showValue="0" custom="1">
              <x14:cfvo type="percent">
                <xm:f>0</xm:f>
              </x14:cfvo>
              <x14:cfvo type="num">
                <xm:f>1</xm:f>
              </x14:cfvo>
              <x14:cfvo type="num">
                <xm:f>2</xm:f>
              </x14:cfvo>
              <x14:cfIcon iconSet="NoIcons" iconId="0"/>
              <x14:cfIcon iconSet="3TrafficLights1" iconId="2"/>
              <x14:cfIcon iconSet="3TrafficLights1" iconId="0"/>
            </x14:iconSet>
          </x14:cfRule>
          <xm:sqref>J79</xm:sqref>
        </x14:conditionalFormatting>
        <x14:conditionalFormatting xmlns:xm="http://schemas.microsoft.com/office/excel/2006/main">
          <x14:cfRule type="iconSet" priority="853" id="{D823F169-2A13-4180-B3D1-F5276983B598}">
            <x14:iconSet showValue="0" custom="1">
              <x14:cfvo type="percent">
                <xm:f>0</xm:f>
              </x14:cfvo>
              <x14:cfvo type="num">
                <xm:f>1</xm:f>
              </x14:cfvo>
              <x14:cfvo type="num">
                <xm:f>2</xm:f>
              </x14:cfvo>
              <x14:cfIcon iconSet="NoIcons" iconId="0"/>
              <x14:cfIcon iconSet="3TrafficLights1" iconId="2"/>
              <x14:cfIcon iconSet="3TrafficLights1" iconId="0"/>
            </x14:iconSet>
          </x14:cfRule>
          <xm:sqref>J80</xm:sqref>
        </x14:conditionalFormatting>
        <x14:conditionalFormatting xmlns:xm="http://schemas.microsoft.com/office/excel/2006/main">
          <x14:cfRule type="iconSet" priority="9" id="{4151BBF5-73BB-499F-B922-28F604E7B791}">
            <x14:iconSet showValue="0" custom="1">
              <x14:cfvo type="percent">
                <xm:f>0</xm:f>
              </x14:cfvo>
              <x14:cfvo type="num">
                <xm:f>1</xm:f>
              </x14:cfvo>
              <x14:cfvo type="num">
                <xm:f>2</xm:f>
              </x14:cfvo>
              <x14:cfIcon iconSet="NoIcons" iconId="0"/>
              <x14:cfIcon iconSet="3TrafficLights1" iconId="2"/>
              <x14:cfIcon iconSet="3TrafficLights1" iconId="0"/>
            </x14:iconSet>
          </x14:cfRule>
          <xm:sqref>J83</xm:sqref>
        </x14:conditionalFormatting>
        <x14:conditionalFormatting xmlns:xm="http://schemas.microsoft.com/office/excel/2006/main">
          <x14:cfRule type="iconSet" priority="476" id="{DDAE47EF-8DD8-4C3D-BBFA-E5264544853C}">
            <x14:iconSet showValue="0" custom="1">
              <x14:cfvo type="percent">
                <xm:f>0</xm:f>
              </x14:cfvo>
              <x14:cfvo type="num">
                <xm:f>1</xm:f>
              </x14:cfvo>
              <x14:cfvo type="num">
                <xm:f>2</xm:f>
              </x14:cfvo>
              <x14:cfIcon iconSet="NoIcons" iconId="0"/>
              <x14:cfIcon iconSet="3TrafficLights1" iconId="2"/>
              <x14:cfIcon iconSet="3TrafficLights1" iconId="0"/>
            </x14:iconSet>
          </x14:cfRule>
          <xm:sqref>J84</xm:sqref>
        </x14:conditionalFormatting>
        <x14:conditionalFormatting xmlns:xm="http://schemas.microsoft.com/office/excel/2006/main">
          <x14:cfRule type="iconSet" priority="464" id="{E118BA50-580B-4A46-A561-D8B89C1B9AF3}">
            <x14:iconSet showValue="0" custom="1">
              <x14:cfvo type="percent">
                <xm:f>0</xm:f>
              </x14:cfvo>
              <x14:cfvo type="num">
                <xm:f>1</xm:f>
              </x14:cfvo>
              <x14:cfvo type="num">
                <xm:f>2</xm:f>
              </x14:cfvo>
              <x14:cfIcon iconSet="NoIcons" iconId="0"/>
              <x14:cfIcon iconSet="3TrafficLights1" iconId="2"/>
              <x14:cfIcon iconSet="3TrafficLights1" iconId="0"/>
            </x14:iconSet>
          </x14:cfRule>
          <xm:sqref>J85</xm:sqref>
        </x14:conditionalFormatting>
        <x14:conditionalFormatting xmlns:xm="http://schemas.microsoft.com/office/excel/2006/main">
          <x14:cfRule type="iconSet" priority="440" id="{61B5BADF-131F-47BD-8561-70224D5E7A9E}">
            <x14:iconSet showValue="0" custom="1">
              <x14:cfvo type="percent">
                <xm:f>0</xm:f>
              </x14:cfvo>
              <x14:cfvo type="num">
                <xm:f>1</xm:f>
              </x14:cfvo>
              <x14:cfvo type="num">
                <xm:f>2</xm:f>
              </x14:cfvo>
              <x14:cfIcon iconSet="NoIcons" iconId="0"/>
              <x14:cfIcon iconSet="3TrafficLights1" iconId="2"/>
              <x14:cfIcon iconSet="3TrafficLights1" iconId="0"/>
            </x14:iconSet>
          </x14:cfRule>
          <xm:sqref>J86</xm:sqref>
        </x14:conditionalFormatting>
        <x14:conditionalFormatting xmlns:xm="http://schemas.microsoft.com/office/excel/2006/main">
          <x14:cfRule type="iconSet" priority="416" id="{AF426A51-CAA8-449B-B096-044A1DA71533}">
            <x14:iconSet showValue="0" custom="1">
              <x14:cfvo type="percent">
                <xm:f>0</xm:f>
              </x14:cfvo>
              <x14:cfvo type="num">
                <xm:f>1</xm:f>
              </x14:cfvo>
              <x14:cfvo type="num">
                <xm:f>2</xm:f>
              </x14:cfvo>
              <x14:cfIcon iconSet="NoIcons" iconId="0"/>
              <x14:cfIcon iconSet="3TrafficLights1" iconId="2"/>
              <x14:cfIcon iconSet="3TrafficLights1" iconId="0"/>
            </x14:iconSet>
          </x14:cfRule>
          <xm:sqref>J87</xm:sqref>
        </x14:conditionalFormatting>
        <x14:conditionalFormatting xmlns:xm="http://schemas.microsoft.com/office/excel/2006/main">
          <x14:cfRule type="iconSet" priority="380" id="{3ECD20E4-CBBB-4255-8954-2A5D2757E729}">
            <x14:iconSet showValue="0" custom="1">
              <x14:cfvo type="percent">
                <xm:f>0</xm:f>
              </x14:cfvo>
              <x14:cfvo type="num">
                <xm:f>1</xm:f>
              </x14:cfvo>
              <x14:cfvo type="num">
                <xm:f>2</xm:f>
              </x14:cfvo>
              <x14:cfIcon iconSet="NoIcons" iconId="0"/>
              <x14:cfIcon iconSet="3TrafficLights1" iconId="2"/>
              <x14:cfIcon iconSet="3TrafficLights1" iconId="0"/>
            </x14:iconSet>
          </x14:cfRule>
          <xm:sqref>J89</xm:sqref>
        </x14:conditionalFormatting>
        <x14:conditionalFormatting xmlns:xm="http://schemas.microsoft.com/office/excel/2006/main">
          <x14:cfRule type="iconSet" priority="404" id="{B41B6E23-240C-4BF6-A847-3D8411B28B24}">
            <x14:iconSet showValue="0" custom="1">
              <x14:cfvo type="percent">
                <xm:f>0</xm:f>
              </x14:cfvo>
              <x14:cfvo type="num">
                <xm:f>1</xm:f>
              </x14:cfvo>
              <x14:cfvo type="num">
                <xm:f>2</xm:f>
              </x14:cfvo>
              <x14:cfIcon iconSet="NoIcons" iconId="0"/>
              <x14:cfIcon iconSet="3TrafficLights1" iconId="2"/>
              <x14:cfIcon iconSet="3TrafficLights1" iconId="0"/>
            </x14:iconSet>
          </x14:cfRule>
          <xm:sqref>J90</xm:sqref>
        </x14:conditionalFormatting>
        <x14:conditionalFormatting xmlns:xm="http://schemas.microsoft.com/office/excel/2006/main">
          <x14:cfRule type="iconSet" priority="392" id="{2D9E9E5A-11CA-4136-B50B-5E81713A87DF}">
            <x14:iconSet showValue="0" custom="1">
              <x14:cfvo type="percent">
                <xm:f>0</xm:f>
              </x14:cfvo>
              <x14:cfvo type="num">
                <xm:f>1</xm:f>
              </x14:cfvo>
              <x14:cfvo type="num">
                <xm:f>2</xm:f>
              </x14:cfvo>
              <x14:cfIcon iconSet="NoIcons" iconId="0"/>
              <x14:cfIcon iconSet="3TrafficLights1" iconId="2"/>
              <x14:cfIcon iconSet="3TrafficLights1" iconId="0"/>
            </x14:iconSet>
          </x14:cfRule>
          <xm:sqref>J91</xm:sqref>
        </x14:conditionalFormatting>
        <x14:conditionalFormatting xmlns:xm="http://schemas.microsoft.com/office/excel/2006/main">
          <x14:cfRule type="iconSet" priority="368" id="{64EF9663-C893-41E7-98E1-FC391DB63977}">
            <x14:iconSet showValue="0" custom="1">
              <x14:cfvo type="percent">
                <xm:f>0</xm:f>
              </x14:cfvo>
              <x14:cfvo type="num">
                <xm:f>1</xm:f>
              </x14:cfvo>
              <x14:cfvo type="num">
                <xm:f>2</xm:f>
              </x14:cfvo>
              <x14:cfIcon iconSet="NoIcons" iconId="0"/>
              <x14:cfIcon iconSet="3TrafficLights1" iconId="2"/>
              <x14:cfIcon iconSet="3TrafficLights1" iconId="0"/>
            </x14:iconSet>
          </x14:cfRule>
          <xm:sqref>J92</xm:sqref>
        </x14:conditionalFormatting>
        <x14:conditionalFormatting xmlns:xm="http://schemas.microsoft.com/office/excel/2006/main">
          <x14:cfRule type="iconSet" priority="344" id="{A72AB5D9-505D-4A1B-9664-D6070018D3F3}">
            <x14:iconSet showValue="0" custom="1">
              <x14:cfvo type="percent">
                <xm:f>0</xm:f>
              </x14:cfvo>
              <x14:cfvo type="num">
                <xm:f>1</xm:f>
              </x14:cfvo>
              <x14:cfvo type="num">
                <xm:f>2</xm:f>
              </x14:cfvo>
              <x14:cfIcon iconSet="NoIcons" iconId="0"/>
              <x14:cfIcon iconSet="3TrafficLights1" iconId="2"/>
              <x14:cfIcon iconSet="3TrafficLights1" iconId="0"/>
            </x14:iconSet>
          </x14:cfRule>
          <xm:sqref>J94</xm:sqref>
        </x14:conditionalFormatting>
        <x14:conditionalFormatting xmlns:xm="http://schemas.microsoft.com/office/excel/2006/main">
          <x14:cfRule type="iconSet" priority="332" id="{76ED1929-EFD9-4B3C-803C-DB82D063CA20}">
            <x14:iconSet showValue="0" custom="1">
              <x14:cfvo type="percent">
                <xm:f>0</xm:f>
              </x14:cfvo>
              <x14:cfvo type="num">
                <xm:f>1</xm:f>
              </x14:cfvo>
              <x14:cfvo type="num">
                <xm:f>2</xm:f>
              </x14:cfvo>
              <x14:cfIcon iconSet="NoIcons" iconId="0"/>
              <x14:cfIcon iconSet="3TrafficLights1" iconId="2"/>
              <x14:cfIcon iconSet="3TrafficLights1" iconId="0"/>
            </x14:iconSet>
          </x14:cfRule>
          <xm:sqref>J95</xm:sqref>
        </x14:conditionalFormatting>
        <x14:conditionalFormatting xmlns:xm="http://schemas.microsoft.com/office/excel/2006/main">
          <x14:cfRule type="iconSet" priority="356" id="{F00102D5-3A6E-410A-8257-D2011E54BB51}">
            <x14:iconSet showValue="0" custom="1">
              <x14:cfvo type="percent">
                <xm:f>0</xm:f>
              </x14:cfvo>
              <x14:cfvo type="num">
                <xm:f>1</xm:f>
              </x14:cfvo>
              <x14:cfvo type="num">
                <xm:f>2</xm:f>
              </x14:cfvo>
              <x14:cfIcon iconSet="NoIcons" iconId="0"/>
              <x14:cfIcon iconSet="3TrafficLights1" iconId="2"/>
              <x14:cfIcon iconSet="3TrafficLights1" iconId="0"/>
            </x14:iconSet>
          </x14:cfRule>
          <xm:sqref>J96</xm:sqref>
        </x14:conditionalFormatting>
        <x14:conditionalFormatting xmlns:xm="http://schemas.microsoft.com/office/excel/2006/main">
          <x14:cfRule type="iconSet" priority="320" id="{0DE877A3-5642-4CF0-B8FB-7D7751718AC0}">
            <x14:iconSet showValue="0" custom="1">
              <x14:cfvo type="percent">
                <xm:f>0</xm:f>
              </x14:cfvo>
              <x14:cfvo type="num">
                <xm:f>1</xm:f>
              </x14:cfvo>
              <x14:cfvo type="num">
                <xm:f>2</xm:f>
              </x14:cfvo>
              <x14:cfIcon iconSet="NoIcons" iconId="0"/>
              <x14:cfIcon iconSet="3TrafficLights1" iconId="2"/>
              <x14:cfIcon iconSet="3TrafficLights1" iconId="0"/>
            </x14:iconSet>
          </x14:cfRule>
          <xm:sqref>J97</xm:sqref>
        </x14:conditionalFormatting>
        <x14:conditionalFormatting xmlns:xm="http://schemas.microsoft.com/office/excel/2006/main">
          <x14:cfRule type="iconSet" priority="308" id="{278637B7-74AA-4E13-808E-BF04074A2F3D}">
            <x14:iconSet showValue="0" custom="1">
              <x14:cfvo type="percent">
                <xm:f>0</xm:f>
              </x14:cfvo>
              <x14:cfvo type="num">
                <xm:f>1</xm:f>
              </x14:cfvo>
              <x14:cfvo type="num">
                <xm:f>2</xm:f>
              </x14:cfvo>
              <x14:cfIcon iconSet="NoIcons" iconId="0"/>
              <x14:cfIcon iconSet="3TrafficLights1" iconId="2"/>
              <x14:cfIcon iconSet="3TrafficLights1" iconId="0"/>
            </x14:iconSet>
          </x14:cfRule>
          <xm:sqref>J98</xm:sqref>
        </x14:conditionalFormatting>
        <x14:conditionalFormatting xmlns:xm="http://schemas.microsoft.com/office/excel/2006/main">
          <x14:cfRule type="iconSet" priority="296" id="{939B5123-3BDA-4A0E-B683-83B932034B90}">
            <x14:iconSet showValue="0" custom="1">
              <x14:cfvo type="percent">
                <xm:f>0</xm:f>
              </x14:cfvo>
              <x14:cfvo type="num">
                <xm:f>1</xm:f>
              </x14:cfvo>
              <x14:cfvo type="num">
                <xm:f>2</xm:f>
              </x14:cfvo>
              <x14:cfIcon iconSet="NoIcons" iconId="0"/>
              <x14:cfIcon iconSet="3TrafficLights1" iconId="2"/>
              <x14:cfIcon iconSet="3TrafficLights1" iconId="0"/>
            </x14:iconSet>
          </x14:cfRule>
          <xm:sqref>J100</xm:sqref>
        </x14:conditionalFormatting>
        <x14:conditionalFormatting xmlns:xm="http://schemas.microsoft.com/office/excel/2006/main">
          <x14:cfRule type="iconSet" priority="284" id="{CAAC7420-3DBA-4F69-AEF7-861105D3FC50}">
            <x14:iconSet showValue="0" custom="1">
              <x14:cfvo type="percent">
                <xm:f>0</xm:f>
              </x14:cfvo>
              <x14:cfvo type="num">
                <xm:f>1</xm:f>
              </x14:cfvo>
              <x14:cfvo type="num">
                <xm:f>2</xm:f>
              </x14:cfvo>
              <x14:cfIcon iconSet="NoIcons" iconId="0"/>
              <x14:cfIcon iconSet="3TrafficLights1" iconId="2"/>
              <x14:cfIcon iconSet="3TrafficLights1" iconId="0"/>
            </x14:iconSet>
          </x14:cfRule>
          <xm:sqref>J101</xm:sqref>
        </x14:conditionalFormatting>
        <x14:conditionalFormatting xmlns:xm="http://schemas.microsoft.com/office/excel/2006/main">
          <x14:cfRule type="iconSet" priority="272" id="{4368583F-0F45-4549-B9BB-877B0EEB92B6}">
            <x14:iconSet showValue="0" custom="1">
              <x14:cfvo type="percent">
                <xm:f>0</xm:f>
              </x14:cfvo>
              <x14:cfvo type="num">
                <xm:f>1</xm:f>
              </x14:cfvo>
              <x14:cfvo type="num">
                <xm:f>2</xm:f>
              </x14:cfvo>
              <x14:cfIcon iconSet="NoIcons" iconId="0"/>
              <x14:cfIcon iconSet="3TrafficLights1" iconId="2"/>
              <x14:cfIcon iconSet="3TrafficLights1" iconId="0"/>
            </x14:iconSet>
          </x14:cfRule>
          <xm:sqref>J102</xm:sqref>
        </x14:conditionalFormatting>
        <x14:conditionalFormatting xmlns:xm="http://schemas.microsoft.com/office/excel/2006/main">
          <x14:cfRule type="iconSet" priority="260" id="{DAFCDF45-83EE-4F65-BE1D-E5FDC0AF1209}">
            <x14:iconSet showValue="0" custom="1">
              <x14:cfvo type="percent">
                <xm:f>0</xm:f>
              </x14:cfvo>
              <x14:cfvo type="num">
                <xm:f>1</xm:f>
              </x14:cfvo>
              <x14:cfvo type="num">
                <xm:f>2</xm:f>
              </x14:cfvo>
              <x14:cfIcon iconSet="NoIcons" iconId="0"/>
              <x14:cfIcon iconSet="3TrafficLights1" iconId="2"/>
              <x14:cfIcon iconSet="3TrafficLights1" iconId="0"/>
            </x14:iconSet>
          </x14:cfRule>
          <xm:sqref>J103</xm:sqref>
        </x14:conditionalFormatting>
        <x14:conditionalFormatting xmlns:xm="http://schemas.microsoft.com/office/excel/2006/main">
          <x14:cfRule type="iconSet" priority="248" id="{1092244C-85E3-4047-848E-26E6699043A1}">
            <x14:iconSet showValue="0" custom="1">
              <x14:cfvo type="percent">
                <xm:f>0</xm:f>
              </x14:cfvo>
              <x14:cfvo type="num">
                <xm:f>1</xm:f>
              </x14:cfvo>
              <x14:cfvo type="num">
                <xm:f>2</xm:f>
              </x14:cfvo>
              <x14:cfIcon iconSet="NoIcons" iconId="0"/>
              <x14:cfIcon iconSet="3TrafficLights1" iconId="2"/>
              <x14:cfIcon iconSet="3TrafficLights1" iconId="0"/>
            </x14:iconSet>
          </x14:cfRule>
          <xm:sqref>J104</xm:sqref>
        </x14:conditionalFormatting>
        <x14:conditionalFormatting xmlns:xm="http://schemas.microsoft.com/office/excel/2006/main">
          <x14:cfRule type="iconSet" priority="236" id="{804FA1CF-4033-467B-8621-58D4ADEC18A3}">
            <x14:iconSet showValue="0" custom="1">
              <x14:cfvo type="percent">
                <xm:f>0</xm:f>
              </x14:cfvo>
              <x14:cfvo type="num">
                <xm:f>1</xm:f>
              </x14:cfvo>
              <x14:cfvo type="num">
                <xm:f>2</xm:f>
              </x14:cfvo>
              <x14:cfIcon iconSet="NoIcons" iconId="0"/>
              <x14:cfIcon iconSet="3TrafficLights1" iconId="2"/>
              <x14:cfIcon iconSet="3TrafficLights1" iconId="0"/>
            </x14:iconSet>
          </x14:cfRule>
          <xm:sqref>J105</xm:sqref>
        </x14:conditionalFormatting>
        <x14:conditionalFormatting xmlns:xm="http://schemas.microsoft.com/office/excel/2006/main">
          <x14:cfRule type="iconSet" priority="224" id="{7BF20B15-335F-4549-BD15-DD2CA8BB4565}">
            <x14:iconSet showValue="0" custom="1">
              <x14:cfvo type="percent">
                <xm:f>0</xm:f>
              </x14:cfvo>
              <x14:cfvo type="num">
                <xm:f>1</xm:f>
              </x14:cfvo>
              <x14:cfvo type="num">
                <xm:f>2</xm:f>
              </x14:cfvo>
              <x14:cfIcon iconSet="NoIcons" iconId="0"/>
              <x14:cfIcon iconSet="3TrafficLights1" iconId="2"/>
              <x14:cfIcon iconSet="3TrafficLights1" iconId="0"/>
            </x14:iconSet>
          </x14:cfRule>
          <xm:sqref>J107</xm:sqref>
        </x14:conditionalFormatting>
        <x14:conditionalFormatting xmlns:xm="http://schemas.microsoft.com/office/excel/2006/main">
          <x14:cfRule type="iconSet" priority="212" id="{8259D837-C439-4E28-AAA6-00A2888A2B96}">
            <x14:iconSet showValue="0" custom="1">
              <x14:cfvo type="percent">
                <xm:f>0</xm:f>
              </x14:cfvo>
              <x14:cfvo type="num">
                <xm:f>1</xm:f>
              </x14:cfvo>
              <x14:cfvo type="num">
                <xm:f>2</xm:f>
              </x14:cfvo>
              <x14:cfIcon iconSet="NoIcons" iconId="0"/>
              <x14:cfIcon iconSet="3TrafficLights1" iconId="2"/>
              <x14:cfIcon iconSet="3TrafficLights1" iconId="0"/>
            </x14:iconSet>
          </x14:cfRule>
          <xm:sqref>J108</xm:sqref>
        </x14:conditionalFormatting>
        <x14:conditionalFormatting xmlns:xm="http://schemas.microsoft.com/office/excel/2006/main">
          <x14:cfRule type="iconSet" priority="200" id="{8AD04F7C-1311-483B-902C-46955CC7D37E}">
            <x14:iconSet showValue="0" custom="1">
              <x14:cfvo type="percent">
                <xm:f>0</xm:f>
              </x14:cfvo>
              <x14:cfvo type="num">
                <xm:f>1</xm:f>
              </x14:cfvo>
              <x14:cfvo type="num">
                <xm:f>2</xm:f>
              </x14:cfvo>
              <x14:cfIcon iconSet="NoIcons" iconId="0"/>
              <x14:cfIcon iconSet="3TrafficLights1" iconId="2"/>
              <x14:cfIcon iconSet="3TrafficLights1" iconId="0"/>
            </x14:iconSet>
          </x14:cfRule>
          <xm:sqref>J109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L61"/>
  <sheetViews>
    <sheetView zoomScale="90" zoomScaleNormal="90" workbookViewId="0">
      <selection activeCell="G23" sqref="G23"/>
    </sheetView>
  </sheetViews>
  <sheetFormatPr baseColWidth="10" defaultColWidth="11.453125" defaultRowHeight="14.5" x14ac:dyDescent="0.35"/>
  <cols>
    <col min="1" max="1" width="3.7265625" style="1" customWidth="1"/>
    <col min="2" max="9" width="12.54296875" style="1" customWidth="1"/>
    <col min="10" max="10" width="4" style="1" customWidth="1"/>
    <col min="11" max="11" width="38.7265625" style="1" customWidth="1"/>
    <col min="12" max="16384" width="11.453125" style="1"/>
  </cols>
  <sheetData>
    <row r="1" spans="1:12" ht="40.5" customHeight="1" thickBot="1" x14ac:dyDescent="0.4">
      <c r="A1" s="321" t="s">
        <v>185</v>
      </c>
      <c r="B1" s="322"/>
      <c r="C1" s="322"/>
      <c r="D1" s="322"/>
      <c r="E1" s="322"/>
      <c r="F1" s="322"/>
      <c r="G1" s="322"/>
      <c r="H1" s="322"/>
      <c r="I1" s="322"/>
      <c r="J1" s="323"/>
      <c r="K1" s="161"/>
    </row>
    <row r="2" spans="1:12" ht="16.5" customHeight="1" x14ac:dyDescent="0.35">
      <c r="A2" s="20"/>
      <c r="B2" s="19"/>
      <c r="C2" s="19"/>
      <c r="D2" s="19"/>
      <c r="E2" s="19"/>
      <c r="F2" s="19"/>
      <c r="G2" s="19"/>
      <c r="H2" s="19"/>
      <c r="I2" s="19"/>
      <c r="J2" s="21"/>
      <c r="K2" s="161"/>
    </row>
    <row r="3" spans="1:12" s="12" customFormat="1" ht="28.5" customHeight="1" x14ac:dyDescent="0.35">
      <c r="A3" s="22"/>
      <c r="B3" s="324">
        <f>'1. Fiche identité EDR'!E9</f>
        <v>0</v>
      </c>
      <c r="C3" s="324"/>
      <c r="D3" s="324"/>
      <c r="E3" s="324"/>
      <c r="F3" s="324"/>
      <c r="G3" s="23"/>
      <c r="H3" s="324">
        <f>'1. Fiche identité EDR'!K9</f>
        <v>0</v>
      </c>
      <c r="I3" s="324"/>
      <c r="J3" s="24"/>
      <c r="K3" s="170"/>
    </row>
    <row r="4" spans="1:12" ht="15" thickBot="1" x14ac:dyDescent="0.4">
      <c r="A4" s="15"/>
      <c r="B4" s="13"/>
      <c r="C4" s="13"/>
      <c r="D4" s="13"/>
      <c r="E4" s="13"/>
      <c r="F4" s="13"/>
      <c r="G4" s="13"/>
      <c r="H4" s="13"/>
      <c r="I4" s="13"/>
      <c r="J4" s="14"/>
      <c r="K4" s="161"/>
    </row>
    <row r="5" spans="1:12" x14ac:dyDescent="0.35">
      <c r="A5" s="20"/>
      <c r="B5" s="26"/>
      <c r="C5" s="26"/>
      <c r="D5" s="26"/>
      <c r="E5" s="26"/>
      <c r="F5" s="26"/>
      <c r="G5" s="26"/>
      <c r="H5" s="26"/>
      <c r="I5" s="26"/>
      <c r="J5" s="27"/>
      <c r="K5" s="161"/>
    </row>
    <row r="6" spans="1:12" ht="31.5" customHeight="1" x14ac:dyDescent="0.35">
      <c r="A6" s="15"/>
      <c r="B6" s="325" t="s">
        <v>457</v>
      </c>
      <c r="C6" s="325"/>
      <c r="D6" s="325"/>
      <c r="E6" s="325"/>
      <c r="F6" s="325"/>
      <c r="G6" s="65"/>
      <c r="H6" s="353" t="str">
        <f>IF('2. Grille Auto Evaluation'!D5=0,"INCOMPLET",IF('2. Grille Auto Evaluation'!D5=1,"1 ETOILE",IF('2. Grille Auto Evaluation'!D5=2,"2 ETOILES",IF('2. Grille Auto Evaluation'!D5=3,"3 ETOILES"))))</f>
        <v>INCOMPLET</v>
      </c>
      <c r="I6" s="354"/>
      <c r="J6" s="14"/>
      <c r="K6" s="171"/>
      <c r="L6"/>
    </row>
    <row r="7" spans="1:12" ht="15" thickBot="1" x14ac:dyDescent="0.4">
      <c r="A7" s="16"/>
      <c r="B7" s="17"/>
      <c r="C7" s="28"/>
      <c r="D7" s="17"/>
      <c r="E7" s="17"/>
      <c r="F7" s="17"/>
      <c r="G7" s="17"/>
      <c r="H7" s="17"/>
      <c r="I7" s="17"/>
      <c r="J7" s="18"/>
      <c r="K7" s="161"/>
    </row>
    <row r="8" spans="1:12" x14ac:dyDescent="0.35">
      <c r="A8" s="20"/>
      <c r="B8" s="26"/>
      <c r="C8" s="53"/>
      <c r="D8" s="26"/>
      <c r="E8" s="26"/>
      <c r="F8" s="26"/>
      <c r="G8" s="26"/>
      <c r="H8" s="26"/>
      <c r="I8" s="26"/>
      <c r="J8" s="27"/>
      <c r="K8" s="161"/>
    </row>
    <row r="9" spans="1:12" x14ac:dyDescent="0.35">
      <c r="A9" s="15"/>
      <c r="B9" s="263" t="s">
        <v>186</v>
      </c>
      <c r="C9" s="358"/>
      <c r="D9" s="326"/>
      <c r="E9" s="326"/>
      <c r="F9" s="326"/>
      <c r="G9" s="13"/>
      <c r="H9" s="352" t="s">
        <v>503</v>
      </c>
      <c r="I9" s="352"/>
      <c r="J9" s="14"/>
      <c r="K9" s="161"/>
    </row>
    <row r="10" spans="1:12" x14ac:dyDescent="0.35">
      <c r="A10" s="15"/>
      <c r="B10" s="32"/>
      <c r="C10" s="32"/>
      <c r="D10" s="32"/>
      <c r="E10" s="13"/>
      <c r="F10" s="13"/>
      <c r="G10" s="13"/>
      <c r="H10" s="13"/>
      <c r="I10" s="13"/>
      <c r="J10" s="14"/>
      <c r="K10" s="161"/>
    </row>
    <row r="11" spans="1:12" ht="15.5" x14ac:dyDescent="0.35">
      <c r="A11" s="15"/>
      <c r="B11" s="355" t="s">
        <v>187</v>
      </c>
      <c r="C11" s="356"/>
      <c r="D11" s="356"/>
      <c r="E11" s="356"/>
      <c r="F11" s="356"/>
      <c r="G11" s="356"/>
      <c r="H11" s="356"/>
      <c r="I11" s="357"/>
      <c r="J11" s="14"/>
      <c r="K11" s="161"/>
    </row>
    <row r="12" spans="1:12" x14ac:dyDescent="0.35">
      <c r="A12" s="15"/>
      <c r="B12" s="271" t="s">
        <v>148</v>
      </c>
      <c r="C12" s="271"/>
      <c r="D12" s="271" t="s">
        <v>188</v>
      </c>
      <c r="E12" s="271"/>
      <c r="F12" s="343" t="s">
        <v>189</v>
      </c>
      <c r="G12" s="344"/>
      <c r="H12" s="344"/>
      <c r="I12" s="345"/>
      <c r="J12" s="14"/>
      <c r="K12" s="161"/>
    </row>
    <row r="13" spans="1:12" x14ac:dyDescent="0.35">
      <c r="A13" s="15"/>
      <c r="B13" s="283"/>
      <c r="C13" s="283"/>
      <c r="D13" s="283"/>
      <c r="E13" s="283"/>
      <c r="F13" s="285"/>
      <c r="G13" s="286"/>
      <c r="H13" s="286"/>
      <c r="I13" s="287"/>
      <c r="J13" s="14"/>
      <c r="K13" s="161"/>
    </row>
    <row r="14" spans="1:12" x14ac:dyDescent="0.35">
      <c r="A14" s="15"/>
      <c r="B14" s="283"/>
      <c r="C14" s="283"/>
      <c r="D14" s="283"/>
      <c r="E14" s="283"/>
      <c r="F14" s="285"/>
      <c r="G14" s="286"/>
      <c r="H14" s="286"/>
      <c r="I14" s="287"/>
      <c r="J14" s="14"/>
      <c r="K14" s="161"/>
    </row>
    <row r="15" spans="1:12" x14ac:dyDescent="0.35">
      <c r="A15" s="15"/>
      <c r="B15" s="283"/>
      <c r="C15" s="283"/>
      <c r="D15" s="283"/>
      <c r="E15" s="283"/>
      <c r="F15" s="285"/>
      <c r="G15" s="286"/>
      <c r="H15" s="286"/>
      <c r="I15" s="287"/>
      <c r="J15" s="14"/>
      <c r="K15" s="161"/>
    </row>
    <row r="16" spans="1:12" x14ac:dyDescent="0.35">
      <c r="A16" s="15"/>
      <c r="B16" s="283"/>
      <c r="C16" s="283"/>
      <c r="D16" s="283"/>
      <c r="E16" s="283"/>
      <c r="F16" s="285"/>
      <c r="G16" s="286"/>
      <c r="H16" s="286"/>
      <c r="I16" s="287"/>
      <c r="J16" s="14"/>
      <c r="K16" s="161"/>
    </row>
    <row r="17" spans="1:11" x14ac:dyDescent="0.35">
      <c r="A17" s="54"/>
      <c r="B17" s="32"/>
      <c r="C17" s="32"/>
      <c r="D17" s="32"/>
      <c r="E17" s="33"/>
      <c r="F17" s="33"/>
      <c r="G17" s="13"/>
      <c r="H17" s="13"/>
      <c r="I17" s="13"/>
      <c r="J17" s="14"/>
      <c r="K17" s="161"/>
    </row>
    <row r="18" spans="1:11" x14ac:dyDescent="0.35">
      <c r="A18" s="54"/>
      <c r="B18" s="328" t="s">
        <v>467</v>
      </c>
      <c r="C18" s="329"/>
      <c r="D18" s="330"/>
      <c r="E18" s="33"/>
      <c r="F18" s="33"/>
      <c r="G18" s="13"/>
      <c r="H18" s="13"/>
      <c r="I18" s="13"/>
      <c r="J18" s="14"/>
      <c r="K18" s="161"/>
    </row>
    <row r="19" spans="1:11" x14ac:dyDescent="0.35">
      <c r="A19" s="54"/>
      <c r="B19" s="180" t="s">
        <v>148</v>
      </c>
      <c r="C19" s="331" t="s">
        <v>352</v>
      </c>
      <c r="D19" s="332"/>
      <c r="E19" s="33"/>
      <c r="F19" s="33"/>
      <c r="G19" s="13"/>
      <c r="H19" s="13"/>
      <c r="I19" s="13"/>
      <c r="J19" s="14"/>
      <c r="K19" s="161"/>
    </row>
    <row r="20" spans="1:11" x14ac:dyDescent="0.35">
      <c r="A20" s="54"/>
      <c r="B20" s="181"/>
      <c r="C20" s="13"/>
      <c r="D20" s="35"/>
      <c r="E20" s="33"/>
      <c r="F20" s="33"/>
      <c r="G20" s="13"/>
      <c r="H20" s="13"/>
      <c r="I20" s="13"/>
      <c r="J20" s="14"/>
      <c r="K20" s="161"/>
    </row>
    <row r="21" spans="1:11" x14ac:dyDescent="0.35">
      <c r="A21" s="54"/>
      <c r="B21" s="180" t="s">
        <v>172</v>
      </c>
      <c r="C21" s="333"/>
      <c r="D21" s="334"/>
      <c r="E21" s="33"/>
      <c r="F21" s="33"/>
      <c r="G21" s="13"/>
      <c r="H21" s="13"/>
      <c r="I21" s="13"/>
      <c r="J21" s="14"/>
      <c r="K21" s="161"/>
    </row>
    <row r="22" spans="1:11" x14ac:dyDescent="0.35">
      <c r="A22" s="54"/>
      <c r="B22" s="181"/>
      <c r="C22" s="13"/>
      <c r="D22" s="35"/>
      <c r="E22" s="33"/>
      <c r="F22" s="33"/>
      <c r="G22" s="13"/>
      <c r="H22" s="13"/>
      <c r="I22" s="13"/>
      <c r="J22" s="14"/>
      <c r="K22" s="161"/>
    </row>
    <row r="23" spans="1:11" ht="35.25" customHeight="1" x14ac:dyDescent="0.35">
      <c r="A23" s="54"/>
      <c r="B23" s="182" t="s">
        <v>173</v>
      </c>
      <c r="C23" s="335"/>
      <c r="D23" s="335"/>
      <c r="E23" s="33"/>
      <c r="F23" s="33"/>
      <c r="G23" s="13"/>
      <c r="H23" s="13"/>
      <c r="I23" s="13"/>
      <c r="J23" s="14"/>
      <c r="K23" s="161"/>
    </row>
    <row r="24" spans="1:11" x14ac:dyDescent="0.35">
      <c r="A24" s="54"/>
      <c r="B24" s="32"/>
      <c r="C24" s="32"/>
      <c r="D24" s="32"/>
      <c r="E24" s="33"/>
      <c r="F24" s="33"/>
      <c r="G24" s="13"/>
      <c r="H24" s="13"/>
      <c r="I24" s="13"/>
      <c r="J24" s="14"/>
      <c r="K24" s="161"/>
    </row>
    <row r="25" spans="1:11" ht="21.75" customHeight="1" x14ac:dyDescent="0.35">
      <c r="A25" s="15"/>
      <c r="B25" s="320" t="s">
        <v>193</v>
      </c>
      <c r="C25" s="320"/>
      <c r="D25" s="320"/>
      <c r="E25" s="320"/>
      <c r="F25" s="33"/>
      <c r="G25" s="336"/>
      <c r="H25" s="336"/>
      <c r="I25" s="336"/>
      <c r="J25" s="14"/>
      <c r="K25" s="161"/>
    </row>
    <row r="26" spans="1:11" x14ac:dyDescent="0.35">
      <c r="A26" s="54"/>
      <c r="B26" s="32"/>
      <c r="C26" s="32"/>
      <c r="D26" s="32"/>
      <c r="E26" s="32"/>
      <c r="F26" s="32"/>
      <c r="G26" s="13"/>
      <c r="H26" s="13"/>
      <c r="I26" s="13"/>
      <c r="J26" s="14"/>
      <c r="K26" s="161"/>
    </row>
    <row r="27" spans="1:11" ht="19.5" customHeight="1" x14ac:dyDescent="0.35">
      <c r="A27" s="15"/>
      <c r="B27" s="328" t="s">
        <v>171</v>
      </c>
      <c r="C27" s="329"/>
      <c r="D27" s="330"/>
      <c r="E27" s="33"/>
      <c r="F27" s="33"/>
      <c r="G27" s="340" t="s">
        <v>175</v>
      </c>
      <c r="H27" s="341"/>
      <c r="I27" s="342"/>
      <c r="J27" s="14"/>
      <c r="K27" s="161"/>
    </row>
    <row r="28" spans="1:11" x14ac:dyDescent="0.35">
      <c r="A28" s="15"/>
      <c r="B28" s="180" t="s">
        <v>148</v>
      </c>
      <c r="C28" s="331" t="s">
        <v>352</v>
      </c>
      <c r="D28" s="332"/>
      <c r="E28" s="13"/>
      <c r="F28" s="13"/>
      <c r="G28" s="180" t="s">
        <v>148</v>
      </c>
      <c r="H28" s="331"/>
      <c r="I28" s="332"/>
      <c r="J28" s="14"/>
      <c r="K28" s="161"/>
    </row>
    <row r="29" spans="1:11" x14ac:dyDescent="0.35">
      <c r="A29" s="15"/>
      <c r="B29" s="181"/>
      <c r="C29" s="13"/>
      <c r="D29" s="35"/>
      <c r="E29" s="13"/>
      <c r="F29" s="13"/>
      <c r="G29" s="181"/>
      <c r="H29" s="13"/>
      <c r="I29" s="35"/>
      <c r="J29" s="14"/>
      <c r="K29" s="161"/>
    </row>
    <row r="30" spans="1:11" x14ac:dyDescent="0.35">
      <c r="A30" s="15"/>
      <c r="B30" s="180" t="s">
        <v>172</v>
      </c>
      <c r="C30" s="333"/>
      <c r="D30" s="334"/>
      <c r="E30" s="13"/>
      <c r="F30" s="13"/>
      <c r="G30" s="180" t="s">
        <v>176</v>
      </c>
      <c r="H30" s="333"/>
      <c r="I30" s="334"/>
      <c r="J30" s="14"/>
      <c r="K30" s="161"/>
    </row>
    <row r="31" spans="1:11" x14ac:dyDescent="0.35">
      <c r="A31" s="15"/>
      <c r="B31" s="181"/>
      <c r="C31" s="13"/>
      <c r="D31" s="35"/>
      <c r="E31" s="13"/>
      <c r="F31" s="13"/>
      <c r="G31" s="181"/>
      <c r="H31" s="13"/>
      <c r="I31" s="35"/>
      <c r="J31" s="14"/>
      <c r="K31" s="161"/>
    </row>
    <row r="32" spans="1:11" ht="32.25" customHeight="1" x14ac:dyDescent="0.35">
      <c r="A32" s="15"/>
      <c r="B32" s="182" t="s">
        <v>173</v>
      </c>
      <c r="C32" s="335"/>
      <c r="D32" s="335"/>
      <c r="E32" s="13"/>
      <c r="F32" s="13"/>
      <c r="G32" s="78" t="s">
        <v>427</v>
      </c>
      <c r="H32" s="335"/>
      <c r="I32" s="335"/>
      <c r="J32" s="14"/>
      <c r="K32" s="161"/>
    </row>
    <row r="33" spans="1:11" ht="15" thickBot="1" x14ac:dyDescent="0.4">
      <c r="A33" s="16"/>
      <c r="B33" s="31"/>
      <c r="C33" s="17"/>
      <c r="D33" s="17"/>
      <c r="E33" s="17"/>
      <c r="F33" s="17"/>
      <c r="G33" s="17"/>
      <c r="H33" s="17"/>
      <c r="I33" s="17"/>
      <c r="J33" s="18"/>
      <c r="K33" s="161"/>
    </row>
    <row r="34" spans="1:11" x14ac:dyDescent="0.35">
      <c r="A34" s="15"/>
      <c r="B34" s="13"/>
      <c r="C34" s="13"/>
      <c r="D34" s="13"/>
      <c r="E34" s="13"/>
      <c r="F34" s="13"/>
      <c r="G34" s="13"/>
      <c r="H34" s="13"/>
      <c r="I34" s="13"/>
      <c r="J34" s="14"/>
      <c r="K34" s="161"/>
    </row>
    <row r="35" spans="1:11" ht="21.75" customHeight="1" x14ac:dyDescent="0.35">
      <c r="A35" s="15"/>
      <c r="B35" s="337" t="s">
        <v>356</v>
      </c>
      <c r="C35" s="338"/>
      <c r="D35" s="338"/>
      <c r="E35" s="338"/>
      <c r="F35" s="338"/>
      <c r="G35" s="338"/>
      <c r="H35" s="338"/>
      <c r="I35" s="339"/>
      <c r="J35" s="14"/>
      <c r="K35" s="161"/>
    </row>
    <row r="36" spans="1:11" x14ac:dyDescent="0.35">
      <c r="A36" s="15"/>
      <c r="B36" s="327" t="s">
        <v>434</v>
      </c>
      <c r="C36" s="327"/>
      <c r="D36" s="327"/>
      <c r="E36" s="327"/>
      <c r="F36" s="327"/>
      <c r="G36" s="327"/>
      <c r="H36" s="327"/>
      <c r="I36" s="327"/>
      <c r="J36" s="14"/>
      <c r="K36" s="161"/>
    </row>
    <row r="37" spans="1:11" ht="23.25" customHeight="1" x14ac:dyDescent="0.35">
      <c r="A37" s="15"/>
      <c r="B37" s="317" t="s">
        <v>360</v>
      </c>
      <c r="C37" s="318"/>
      <c r="D37" s="318"/>
      <c r="E37" s="318"/>
      <c r="F37" s="318"/>
      <c r="G37" s="318"/>
      <c r="H37" s="318"/>
      <c r="I37" s="319"/>
      <c r="J37" s="14"/>
      <c r="K37" s="161"/>
    </row>
    <row r="38" spans="1:11" ht="23.25" customHeight="1" x14ac:dyDescent="0.35">
      <c r="A38" s="15"/>
      <c r="B38" s="313" t="s">
        <v>357</v>
      </c>
      <c r="C38" s="313"/>
      <c r="D38" s="314" t="s">
        <v>377</v>
      </c>
      <c r="E38" s="315"/>
      <c r="F38" s="316"/>
      <c r="G38" s="314" t="s">
        <v>358</v>
      </c>
      <c r="H38" s="316"/>
      <c r="I38" s="158" t="s">
        <v>359</v>
      </c>
      <c r="J38" s="14"/>
      <c r="K38" s="161"/>
    </row>
    <row r="39" spans="1:11" ht="33" customHeight="1" x14ac:dyDescent="0.35">
      <c r="A39" s="15"/>
      <c r="B39" s="313" t="s">
        <v>361</v>
      </c>
      <c r="C39" s="313"/>
      <c r="D39" s="310"/>
      <c r="E39" s="311"/>
      <c r="F39" s="312"/>
      <c r="G39" s="308"/>
      <c r="H39" s="309"/>
      <c r="I39" s="68"/>
      <c r="J39" s="14"/>
      <c r="K39" s="161"/>
    </row>
    <row r="40" spans="1:11" ht="33" customHeight="1" x14ac:dyDescent="0.35">
      <c r="A40" s="15"/>
      <c r="B40" s="313" t="s">
        <v>362</v>
      </c>
      <c r="C40" s="313"/>
      <c r="D40" s="310"/>
      <c r="E40" s="311"/>
      <c r="F40" s="312"/>
      <c r="G40" s="308"/>
      <c r="H40" s="309"/>
      <c r="I40" s="68"/>
      <c r="J40" s="14"/>
      <c r="K40" s="161"/>
    </row>
    <row r="41" spans="1:11" ht="33" customHeight="1" x14ac:dyDescent="0.35">
      <c r="A41" s="15"/>
      <c r="B41" s="313" t="s">
        <v>363</v>
      </c>
      <c r="C41" s="313"/>
      <c r="D41" s="310"/>
      <c r="E41" s="311"/>
      <c r="F41" s="312"/>
      <c r="G41" s="308"/>
      <c r="H41" s="309"/>
      <c r="I41" s="68"/>
      <c r="J41" s="14"/>
      <c r="K41" s="161"/>
    </row>
    <row r="42" spans="1:11" ht="33" customHeight="1" x14ac:dyDescent="0.35">
      <c r="A42" s="15"/>
      <c r="B42" s="313" t="s">
        <v>364</v>
      </c>
      <c r="C42" s="313"/>
      <c r="D42" s="310"/>
      <c r="E42" s="311"/>
      <c r="F42" s="312"/>
      <c r="G42" s="308"/>
      <c r="H42" s="309"/>
      <c r="I42" s="68"/>
      <c r="J42" s="14"/>
      <c r="K42" s="161"/>
    </row>
    <row r="43" spans="1:11" ht="23.25" customHeight="1" x14ac:dyDescent="0.35">
      <c r="A43" s="15"/>
      <c r="B43" s="317" t="s">
        <v>190</v>
      </c>
      <c r="C43" s="318"/>
      <c r="D43" s="318"/>
      <c r="E43" s="318"/>
      <c r="F43" s="318"/>
      <c r="G43" s="318"/>
      <c r="H43" s="318"/>
      <c r="I43" s="319"/>
      <c r="J43" s="14"/>
      <c r="K43" s="161"/>
    </row>
    <row r="44" spans="1:11" ht="23.25" customHeight="1" x14ac:dyDescent="0.35">
      <c r="A44" s="15"/>
      <c r="B44" s="313" t="s">
        <v>357</v>
      </c>
      <c r="C44" s="313"/>
      <c r="D44" s="314" t="s">
        <v>377</v>
      </c>
      <c r="E44" s="315"/>
      <c r="F44" s="316"/>
      <c r="G44" s="314" t="s">
        <v>358</v>
      </c>
      <c r="H44" s="316"/>
      <c r="I44" s="158" t="s">
        <v>359</v>
      </c>
      <c r="J44" s="14"/>
      <c r="K44" s="161"/>
    </row>
    <row r="45" spans="1:11" ht="33" customHeight="1" x14ac:dyDescent="0.35">
      <c r="A45" s="15"/>
      <c r="B45" s="313" t="s">
        <v>365</v>
      </c>
      <c r="C45" s="313"/>
      <c r="D45" s="310"/>
      <c r="E45" s="311"/>
      <c r="F45" s="312"/>
      <c r="G45" s="308"/>
      <c r="H45" s="309"/>
      <c r="I45" s="68"/>
      <c r="J45" s="14"/>
      <c r="K45" s="161"/>
    </row>
    <row r="46" spans="1:11" ht="33" customHeight="1" x14ac:dyDescent="0.35">
      <c r="A46" s="15"/>
      <c r="B46" s="313" t="s">
        <v>366</v>
      </c>
      <c r="C46" s="313"/>
      <c r="D46" s="310"/>
      <c r="E46" s="311"/>
      <c r="F46" s="312"/>
      <c r="G46" s="308"/>
      <c r="H46" s="309"/>
      <c r="I46" s="68"/>
      <c r="J46" s="14"/>
      <c r="K46" s="161"/>
    </row>
    <row r="47" spans="1:11" ht="33" customHeight="1" x14ac:dyDescent="0.35">
      <c r="A47" s="15"/>
      <c r="B47" s="313" t="s">
        <v>367</v>
      </c>
      <c r="C47" s="313"/>
      <c r="D47" s="310"/>
      <c r="E47" s="311"/>
      <c r="F47" s="312"/>
      <c r="G47" s="308"/>
      <c r="H47" s="309"/>
      <c r="I47" s="68"/>
      <c r="J47" s="14"/>
      <c r="K47" s="161"/>
    </row>
    <row r="48" spans="1:11" ht="33" customHeight="1" x14ac:dyDescent="0.35">
      <c r="A48" s="15"/>
      <c r="B48" s="313" t="s">
        <v>368</v>
      </c>
      <c r="C48" s="313"/>
      <c r="D48" s="310"/>
      <c r="E48" s="311"/>
      <c r="F48" s="312"/>
      <c r="G48" s="308"/>
      <c r="H48" s="309"/>
      <c r="I48" s="68"/>
      <c r="J48" s="14"/>
      <c r="K48" s="161"/>
    </row>
    <row r="49" spans="1:11" ht="33" customHeight="1" x14ac:dyDescent="0.35">
      <c r="A49" s="15"/>
      <c r="B49" s="313" t="s">
        <v>369</v>
      </c>
      <c r="C49" s="313"/>
      <c r="D49" s="310"/>
      <c r="E49" s="311"/>
      <c r="F49" s="312"/>
      <c r="G49" s="308"/>
      <c r="H49" s="309"/>
      <c r="I49" s="68"/>
      <c r="J49" s="14"/>
      <c r="K49" s="161"/>
    </row>
    <row r="50" spans="1:11" ht="33" customHeight="1" x14ac:dyDescent="0.35">
      <c r="A50" s="15"/>
      <c r="B50" s="313" t="s">
        <v>370</v>
      </c>
      <c r="C50" s="313"/>
      <c r="D50" s="310"/>
      <c r="E50" s="311"/>
      <c r="F50" s="312"/>
      <c r="G50" s="308"/>
      <c r="H50" s="309"/>
      <c r="I50" s="68"/>
      <c r="J50" s="14"/>
      <c r="K50" s="161"/>
    </row>
    <row r="51" spans="1:11" ht="33" customHeight="1" x14ac:dyDescent="0.35">
      <c r="A51" s="15"/>
      <c r="B51" s="313" t="s">
        <v>371</v>
      </c>
      <c r="C51" s="313"/>
      <c r="D51" s="310"/>
      <c r="E51" s="311"/>
      <c r="F51" s="312"/>
      <c r="G51" s="308"/>
      <c r="H51" s="309"/>
      <c r="I51" s="68"/>
      <c r="J51" s="14"/>
      <c r="K51" s="161"/>
    </row>
    <row r="52" spans="1:11" ht="23.25" customHeight="1" x14ac:dyDescent="0.35">
      <c r="A52" s="15"/>
      <c r="B52" s="317" t="s">
        <v>191</v>
      </c>
      <c r="C52" s="318"/>
      <c r="D52" s="318"/>
      <c r="E52" s="318"/>
      <c r="F52" s="318"/>
      <c r="G52" s="318"/>
      <c r="H52" s="318"/>
      <c r="I52" s="319"/>
      <c r="J52" s="14"/>
      <c r="K52" s="161"/>
    </row>
    <row r="53" spans="1:11" ht="23.25" customHeight="1" x14ac:dyDescent="0.35">
      <c r="A53" s="15"/>
      <c r="B53" s="313" t="s">
        <v>357</v>
      </c>
      <c r="C53" s="313"/>
      <c r="D53" s="314" t="s">
        <v>377</v>
      </c>
      <c r="E53" s="315"/>
      <c r="F53" s="316"/>
      <c r="G53" s="314" t="s">
        <v>358</v>
      </c>
      <c r="H53" s="316"/>
      <c r="I53" s="158" t="s">
        <v>359</v>
      </c>
      <c r="J53" s="14"/>
      <c r="K53" s="161"/>
    </row>
    <row r="54" spans="1:11" ht="33" customHeight="1" x14ac:dyDescent="0.35">
      <c r="A54" s="15"/>
      <c r="B54" s="313" t="s">
        <v>372</v>
      </c>
      <c r="C54" s="313"/>
      <c r="D54" s="310"/>
      <c r="E54" s="311"/>
      <c r="F54" s="312"/>
      <c r="G54" s="308"/>
      <c r="H54" s="309"/>
      <c r="I54" s="68"/>
      <c r="J54" s="14"/>
      <c r="K54" s="161"/>
    </row>
    <row r="55" spans="1:11" ht="33" customHeight="1" x14ac:dyDescent="0.35">
      <c r="A55" s="15"/>
      <c r="B55" s="313" t="s">
        <v>373</v>
      </c>
      <c r="C55" s="313"/>
      <c r="D55" s="310"/>
      <c r="E55" s="311"/>
      <c r="F55" s="312"/>
      <c r="G55" s="308"/>
      <c r="H55" s="309"/>
      <c r="I55" s="68"/>
      <c r="J55" s="14"/>
      <c r="K55" s="161"/>
    </row>
    <row r="56" spans="1:11" ht="33" customHeight="1" x14ac:dyDescent="0.35">
      <c r="A56" s="15"/>
      <c r="B56" s="313" t="s">
        <v>374</v>
      </c>
      <c r="C56" s="313"/>
      <c r="D56" s="310"/>
      <c r="E56" s="311"/>
      <c r="F56" s="312"/>
      <c r="G56" s="308"/>
      <c r="H56" s="309"/>
      <c r="I56" s="68"/>
      <c r="J56" s="14"/>
      <c r="K56" s="161"/>
    </row>
    <row r="57" spans="1:11" ht="33" customHeight="1" x14ac:dyDescent="0.35">
      <c r="A57" s="15"/>
      <c r="B57" s="313" t="s">
        <v>375</v>
      </c>
      <c r="C57" s="313"/>
      <c r="D57" s="310"/>
      <c r="E57" s="311"/>
      <c r="F57" s="312"/>
      <c r="G57" s="308"/>
      <c r="H57" s="309"/>
      <c r="I57" s="68"/>
      <c r="J57" s="14"/>
      <c r="K57" s="161"/>
    </row>
    <row r="58" spans="1:11" ht="33" customHeight="1" x14ac:dyDescent="0.35">
      <c r="A58" s="15"/>
      <c r="B58" s="313" t="s">
        <v>376</v>
      </c>
      <c r="C58" s="313"/>
      <c r="D58" s="310"/>
      <c r="E58" s="311"/>
      <c r="F58" s="312"/>
      <c r="G58" s="308"/>
      <c r="H58" s="309"/>
      <c r="I58" s="68"/>
      <c r="J58" s="14"/>
      <c r="K58" s="161"/>
    </row>
    <row r="59" spans="1:11" ht="20.25" customHeight="1" x14ac:dyDescent="0.35">
      <c r="A59" s="15"/>
      <c r="B59" s="349" t="s">
        <v>192</v>
      </c>
      <c r="C59" s="350"/>
      <c r="D59" s="350"/>
      <c r="E59" s="350"/>
      <c r="F59" s="350"/>
      <c r="G59" s="350"/>
      <c r="H59" s="350"/>
      <c r="I59" s="351"/>
      <c r="J59" s="14"/>
      <c r="K59" s="161"/>
    </row>
    <row r="60" spans="1:11" ht="129" customHeight="1" x14ac:dyDescent="0.35">
      <c r="A60" s="15"/>
      <c r="B60" s="346"/>
      <c r="C60" s="347"/>
      <c r="D60" s="347"/>
      <c r="E60" s="347"/>
      <c r="F60" s="347"/>
      <c r="G60" s="347"/>
      <c r="H60" s="347"/>
      <c r="I60" s="348"/>
      <c r="J60" s="14"/>
      <c r="K60" s="161"/>
    </row>
    <row r="61" spans="1:11" ht="15" thickBot="1" x14ac:dyDescent="0.4">
      <c r="A61" s="55"/>
      <c r="B61" s="31"/>
      <c r="C61" s="31"/>
      <c r="D61" s="31"/>
      <c r="E61" s="31"/>
      <c r="F61" s="31"/>
      <c r="G61" s="31"/>
      <c r="H61" s="31"/>
      <c r="I61" s="31"/>
      <c r="J61" s="56"/>
      <c r="K61" s="161"/>
    </row>
  </sheetData>
  <sheetProtection algorithmName="SHA-512" hashValue="rZm3D8jh5TYxpBq/UtpPYfunLue/Y8Qqq5OVCJ+QgzPOu+Ty2jk8tXHQEIRqqnTaB5x07gs01uwyevuV2xs1iw==" saltValue="7RG0C4uz0dUWRMi+XIvzNg==" spinCount="100000" sheet="1" scenarios="1"/>
  <mergeCells count="102">
    <mergeCell ref="B60:I60"/>
    <mergeCell ref="B59:I59"/>
    <mergeCell ref="D58:F58"/>
    <mergeCell ref="H9:I9"/>
    <mergeCell ref="H6:I6"/>
    <mergeCell ref="D15:E15"/>
    <mergeCell ref="B11:I11"/>
    <mergeCell ref="B9:C9"/>
    <mergeCell ref="B16:C16"/>
    <mergeCell ref="D16:E16"/>
    <mergeCell ref="D13:E13"/>
    <mergeCell ref="B12:C12"/>
    <mergeCell ref="D12:E12"/>
    <mergeCell ref="B13:C13"/>
    <mergeCell ref="B14:C14"/>
    <mergeCell ref="D14:E14"/>
    <mergeCell ref="B15:C15"/>
    <mergeCell ref="G39:H39"/>
    <mergeCell ref="D39:F39"/>
    <mergeCell ref="H30:I30"/>
    <mergeCell ref="C32:D32"/>
    <mergeCell ref="B27:D27"/>
    <mergeCell ref="C28:D28"/>
    <mergeCell ref="C30:D30"/>
    <mergeCell ref="B25:E25"/>
    <mergeCell ref="A1:J1"/>
    <mergeCell ref="H3:I3"/>
    <mergeCell ref="B3:F3"/>
    <mergeCell ref="B6:F6"/>
    <mergeCell ref="D9:F9"/>
    <mergeCell ref="B36:I36"/>
    <mergeCell ref="B18:D18"/>
    <mergeCell ref="C19:D19"/>
    <mergeCell ref="C21:D21"/>
    <mergeCell ref="C23:D23"/>
    <mergeCell ref="G25:I25"/>
    <mergeCell ref="B35:I35"/>
    <mergeCell ref="H32:I32"/>
    <mergeCell ref="G27:I27"/>
    <mergeCell ref="H28:I28"/>
    <mergeCell ref="F12:I12"/>
    <mergeCell ref="F13:I13"/>
    <mergeCell ref="F14:I14"/>
    <mergeCell ref="F15:I15"/>
    <mergeCell ref="F16:I16"/>
    <mergeCell ref="G42:H42"/>
    <mergeCell ref="B40:C40"/>
    <mergeCell ref="G40:H40"/>
    <mergeCell ref="B41:C41"/>
    <mergeCell ref="G41:H41"/>
    <mergeCell ref="D40:F40"/>
    <mergeCell ref="D41:F41"/>
    <mergeCell ref="D42:F42"/>
    <mergeCell ref="G45:H45"/>
    <mergeCell ref="D44:F44"/>
    <mergeCell ref="B42:C42"/>
    <mergeCell ref="B58:C58"/>
    <mergeCell ref="G58:H58"/>
    <mergeCell ref="B37:I37"/>
    <mergeCell ref="B43:I43"/>
    <mergeCell ref="B52:I52"/>
    <mergeCell ref="B38:C38"/>
    <mergeCell ref="G38:H38"/>
    <mergeCell ref="B44:C44"/>
    <mergeCell ref="G44:H44"/>
    <mergeCell ref="B53:C53"/>
    <mergeCell ref="G53:H53"/>
    <mergeCell ref="D38:F38"/>
    <mergeCell ref="B56:C56"/>
    <mergeCell ref="G56:H56"/>
    <mergeCell ref="B57:C57"/>
    <mergeCell ref="G57:H57"/>
    <mergeCell ref="G49:H49"/>
    <mergeCell ref="B50:C50"/>
    <mergeCell ref="G50:H50"/>
    <mergeCell ref="D49:F49"/>
    <mergeCell ref="D50:F50"/>
    <mergeCell ref="G54:H54"/>
    <mergeCell ref="B55:C55"/>
    <mergeCell ref="G55:H55"/>
    <mergeCell ref="B39:C39"/>
    <mergeCell ref="D53:F53"/>
    <mergeCell ref="D54:F54"/>
    <mergeCell ref="B54:C54"/>
    <mergeCell ref="B49:C49"/>
    <mergeCell ref="B47:C47"/>
    <mergeCell ref="B45:C45"/>
    <mergeCell ref="B51:C51"/>
    <mergeCell ref="B48:C48"/>
    <mergeCell ref="D47:F47"/>
    <mergeCell ref="D48:F48"/>
    <mergeCell ref="G51:H51"/>
    <mergeCell ref="D51:F51"/>
    <mergeCell ref="D55:F55"/>
    <mergeCell ref="B46:C46"/>
    <mergeCell ref="G46:H46"/>
    <mergeCell ref="D45:F45"/>
    <mergeCell ref="D46:F46"/>
    <mergeCell ref="D56:F56"/>
    <mergeCell ref="D57:F57"/>
    <mergeCell ref="G47:H47"/>
    <mergeCell ref="G48:H48"/>
  </mergeCells>
  <conditionalFormatting sqref="G25">
    <cfRule type="containsText" dxfId="35" priority="6" operator="containsText" text="Avis défavorable">
      <formula>NOT(ISERROR(SEARCH("Avis défavorable",G25)))</formula>
    </cfRule>
    <cfRule type="containsText" dxfId="34" priority="7" operator="containsText" text="Avis favorable ">
      <formula>NOT(ISERROR(SEARCH("Avis favorable ",G25)))</formula>
    </cfRule>
  </conditionalFormatting>
  <conditionalFormatting sqref="H6:I6">
    <cfRule type="cellIs" dxfId="33" priority="1" operator="equal">
      <formula>"3 ETOILES"</formula>
    </cfRule>
    <cfRule type="cellIs" dxfId="32" priority="2" operator="equal">
      <formula>"2 ETOILES"</formula>
    </cfRule>
    <cfRule type="cellIs" dxfId="31" priority="3" operator="equal">
      <formula>"1 ETOILE"</formula>
    </cfRule>
    <cfRule type="cellIs" dxfId="30" priority="4" operator="equal">
      <formula>"COMPLET"</formula>
    </cfRule>
    <cfRule type="cellIs" dxfId="29" priority="5" operator="equal">
      <formula>"INCOMPLET"</formula>
    </cfRule>
  </conditionalFormatting>
  <dataValidations count="5">
    <dataValidation type="list" allowBlank="1" showInputMessage="1" showErrorMessage="1" sqref="D7:D8" xr:uid="{00000000-0002-0000-0300-000000000000}">
      <formula1>"janvier,février,mars,avril,mai,juin,juillet,août,septembre,octobre,novembre,décembre"</formula1>
    </dataValidation>
    <dataValidation type="list" allowBlank="1" showInputMessage="1" showErrorMessage="1" sqref="C7:C8" xr:uid="{00000000-0002-0000-0300-000001000000}">
      <formula1>"01,02,03,04,05,06,07,08,09,10,11,12,13,14,15,16,17,18,19,20,21,22,23,24,25,26,27,28,29,30,31"</formula1>
    </dataValidation>
    <dataValidation type="list" showInputMessage="1" showErrorMessage="1" sqref="G25:G26" xr:uid="{00000000-0002-0000-0300-000002000000}">
      <formula1>"Avis favorable , Avis défavorable"</formula1>
    </dataValidation>
    <dataValidation type="list" allowBlank="1" showInputMessage="1" showErrorMessage="1" sqref="H9:I9" xr:uid="{00000000-0002-0000-0300-000003000000}">
      <formula1>"Saison en cours,2023-2024,2024-2025"</formula1>
    </dataValidation>
    <dataValidation type="list" allowBlank="1" showInputMessage="1" showErrorMessage="1" sqref="B6" xr:uid="{00000000-0002-0000-0300-000004000000}">
      <formula1>"LABELLISATION , RENOUVELLEMENT"</formula1>
    </dataValidation>
  </dataValidations>
  <pageMargins left="0.70866141732283472" right="0.70866141732283472" top="0.35433070866141736" bottom="0.35433070866141736" header="0.31496062992125984" footer="0.31496062992125984"/>
  <pageSetup paperSize="9" scale="80" fitToHeight="0" orientation="portrait" r:id="rId1"/>
  <headerFooter>
    <oddHeader xml:space="preserve">&amp;L
</oddHeader>
    <oddFooter>&amp;LFédération Française de Rugby&amp;C2024-2025&amp;R&amp;P</oddFooter>
  </headerFooter>
  <rowBreaks count="1" manualBreakCount="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6DF0-9BE0-4642-AB24-D7C154B1F6C8}">
  <sheetPr>
    <tabColor theme="4"/>
    <pageSetUpPr fitToPage="1"/>
  </sheetPr>
  <dimension ref="A1:K53"/>
  <sheetViews>
    <sheetView zoomScale="90" zoomScaleNormal="90" zoomScaleSheetLayoutView="90" workbookViewId="0">
      <selection activeCell="K11" sqref="K11"/>
    </sheetView>
  </sheetViews>
  <sheetFormatPr baseColWidth="10" defaultColWidth="11.453125" defaultRowHeight="14.5" x14ac:dyDescent="0.35"/>
  <cols>
    <col min="1" max="1" width="3.7265625" style="1" customWidth="1"/>
    <col min="2" max="9" width="12.54296875" style="1" customWidth="1"/>
    <col min="10" max="10" width="4" style="1" customWidth="1"/>
    <col min="11" max="11" width="38.7265625" style="1" customWidth="1"/>
    <col min="12" max="16384" width="11.453125" style="1"/>
  </cols>
  <sheetData>
    <row r="1" spans="1:11" ht="40.5" customHeight="1" thickBot="1" x14ac:dyDescent="0.4">
      <c r="A1" s="321" t="s">
        <v>501</v>
      </c>
      <c r="B1" s="322"/>
      <c r="C1" s="322"/>
      <c r="D1" s="322"/>
      <c r="E1" s="322"/>
      <c r="F1" s="322"/>
      <c r="G1" s="322"/>
      <c r="H1" s="322"/>
      <c r="I1" s="322"/>
      <c r="J1" s="323"/>
      <c r="K1" s="161"/>
    </row>
    <row r="2" spans="1:11" ht="16.5" customHeight="1" x14ac:dyDescent="0.35">
      <c r="A2" s="20"/>
      <c r="B2" s="19"/>
      <c r="C2" s="19"/>
      <c r="D2" s="19"/>
      <c r="E2" s="19"/>
      <c r="F2" s="19"/>
      <c r="G2" s="19"/>
      <c r="H2" s="19"/>
      <c r="I2" s="19"/>
      <c r="J2" s="21"/>
      <c r="K2" s="161"/>
    </row>
    <row r="3" spans="1:11" s="12" customFormat="1" ht="28.5" customHeight="1" x14ac:dyDescent="0.35">
      <c r="A3" s="22"/>
      <c r="B3" s="324">
        <f>'1. Fiche identité EDR'!E9</f>
        <v>0</v>
      </c>
      <c r="C3" s="324"/>
      <c r="D3" s="324"/>
      <c r="E3" s="324"/>
      <c r="F3" s="324"/>
      <c r="G3" s="23"/>
      <c r="H3" s="324">
        <f>'1. Fiche identité EDR'!K9</f>
        <v>0</v>
      </c>
      <c r="I3" s="324"/>
      <c r="J3" s="24"/>
      <c r="K3" s="170"/>
    </row>
    <row r="4" spans="1:11" ht="15" thickBot="1" x14ac:dyDescent="0.4">
      <c r="A4" s="15"/>
      <c r="B4" s="13"/>
      <c r="C4" s="13"/>
      <c r="D4" s="13"/>
      <c r="E4" s="13"/>
      <c r="F4" s="13"/>
      <c r="G4" s="13"/>
      <c r="H4" s="13"/>
      <c r="I4" s="13"/>
      <c r="J4" s="14"/>
      <c r="K4" s="161"/>
    </row>
    <row r="5" spans="1:11" x14ac:dyDescent="0.35">
      <c r="A5" s="20"/>
      <c r="B5" s="26"/>
      <c r="C5" s="53"/>
      <c r="D5" s="26"/>
      <c r="E5" s="26"/>
      <c r="F5" s="26"/>
      <c r="G5" s="26"/>
      <c r="H5" s="26"/>
      <c r="I5" s="26"/>
      <c r="J5" s="27"/>
      <c r="K5" s="161"/>
    </row>
    <row r="6" spans="1:11" ht="46.5" customHeight="1" x14ac:dyDescent="0.35">
      <c r="A6" s="15"/>
      <c r="B6" s="369" t="s">
        <v>462</v>
      </c>
      <c r="C6" s="369"/>
      <c r="D6" s="369"/>
      <c r="E6" s="369"/>
      <c r="F6" s="369"/>
      <c r="G6" s="369"/>
      <c r="H6" s="369"/>
      <c r="I6" s="369"/>
      <c r="J6" s="14"/>
      <c r="K6" s="161"/>
    </row>
    <row r="7" spans="1:11" ht="15" thickBot="1" x14ac:dyDescent="0.4">
      <c r="A7" s="16"/>
      <c r="B7" s="31"/>
      <c r="C7" s="17"/>
      <c r="D7" s="17"/>
      <c r="E7" s="17"/>
      <c r="F7" s="17"/>
      <c r="G7" s="17"/>
      <c r="H7" s="17"/>
      <c r="I7" s="17"/>
      <c r="J7" s="18"/>
      <c r="K7" s="161"/>
    </row>
    <row r="8" spans="1:11" x14ac:dyDescent="0.35">
      <c r="A8" s="15"/>
      <c r="B8" s="13"/>
      <c r="C8" s="13"/>
      <c r="D8" s="13"/>
      <c r="E8" s="13"/>
      <c r="F8" s="13"/>
      <c r="G8" s="13"/>
      <c r="H8" s="13"/>
      <c r="I8" s="13"/>
      <c r="J8" s="14"/>
      <c r="K8" s="161"/>
    </row>
    <row r="9" spans="1:11" ht="21.75" customHeight="1" x14ac:dyDescent="0.35">
      <c r="A9" s="15"/>
      <c r="B9" s="337" t="s">
        <v>439</v>
      </c>
      <c r="C9" s="338"/>
      <c r="D9" s="338"/>
      <c r="E9" s="338"/>
      <c r="F9" s="338"/>
      <c r="G9" s="338"/>
      <c r="H9" s="338"/>
      <c r="I9" s="339"/>
      <c r="J9" s="14"/>
      <c r="K9" s="161"/>
    </row>
    <row r="10" spans="1:11" ht="47.25" customHeight="1" x14ac:dyDescent="0.35">
      <c r="A10" s="15"/>
      <c r="B10" s="372" t="s">
        <v>461</v>
      </c>
      <c r="C10" s="372"/>
      <c r="D10" s="372"/>
      <c r="E10" s="372"/>
      <c r="F10" s="372"/>
      <c r="G10" s="372"/>
      <c r="H10" s="372"/>
      <c r="I10" s="372"/>
      <c r="J10" s="14"/>
      <c r="K10" s="161"/>
    </row>
    <row r="11" spans="1:11" ht="29" x14ac:dyDescent="0.35">
      <c r="A11" s="15"/>
      <c r="B11" s="272" t="s">
        <v>357</v>
      </c>
      <c r="C11" s="272"/>
      <c r="D11" s="188" t="s">
        <v>440</v>
      </c>
      <c r="E11" s="188" t="s">
        <v>441</v>
      </c>
      <c r="F11" s="373" t="s">
        <v>442</v>
      </c>
      <c r="G11" s="373"/>
      <c r="H11" s="374"/>
      <c r="I11" s="188" t="s">
        <v>443</v>
      </c>
      <c r="J11" s="14"/>
      <c r="K11" s="161"/>
    </row>
    <row r="12" spans="1:11" ht="33" customHeight="1" x14ac:dyDescent="0.35">
      <c r="A12" s="15"/>
      <c r="B12" s="272" t="s">
        <v>161</v>
      </c>
      <c r="C12" s="272"/>
      <c r="D12" s="189"/>
      <c r="E12" s="189"/>
      <c r="F12" s="310"/>
      <c r="G12" s="311"/>
      <c r="H12" s="312"/>
      <c r="I12" s="189"/>
      <c r="J12" s="14"/>
      <c r="K12" s="161"/>
    </row>
    <row r="13" spans="1:11" ht="33" customHeight="1" x14ac:dyDescent="0.35">
      <c r="A13" s="15"/>
      <c r="B13" s="272" t="s">
        <v>162</v>
      </c>
      <c r="C13" s="272"/>
      <c r="D13" s="189"/>
      <c r="E13" s="189"/>
      <c r="F13" s="310"/>
      <c r="G13" s="311"/>
      <c r="H13" s="312"/>
      <c r="I13" s="189"/>
      <c r="J13" s="14"/>
      <c r="K13" s="161"/>
    </row>
    <row r="14" spans="1:11" ht="33" customHeight="1" x14ac:dyDescent="0.35">
      <c r="A14" s="15"/>
      <c r="B14" s="272" t="s">
        <v>163</v>
      </c>
      <c r="C14" s="272"/>
      <c r="D14" s="189"/>
      <c r="E14" s="189"/>
      <c r="F14" s="310"/>
      <c r="G14" s="311"/>
      <c r="H14" s="312"/>
      <c r="I14" s="189"/>
      <c r="J14" s="14"/>
      <c r="K14" s="161"/>
    </row>
    <row r="15" spans="1:11" ht="33" customHeight="1" x14ac:dyDescent="0.35">
      <c r="A15" s="15"/>
      <c r="B15" s="272" t="s">
        <v>164</v>
      </c>
      <c r="C15" s="272"/>
      <c r="D15" s="189"/>
      <c r="E15" s="189"/>
      <c r="F15" s="310"/>
      <c r="G15" s="311"/>
      <c r="H15" s="312"/>
      <c r="I15" s="189"/>
      <c r="J15" s="14"/>
      <c r="K15" s="161"/>
    </row>
    <row r="16" spans="1:11" ht="33" customHeight="1" x14ac:dyDescent="0.35">
      <c r="A16" s="15"/>
      <c r="B16" s="272" t="s">
        <v>165</v>
      </c>
      <c r="C16" s="272"/>
      <c r="D16" s="189"/>
      <c r="E16" s="189"/>
      <c r="F16" s="310"/>
      <c r="G16" s="311"/>
      <c r="H16" s="312"/>
      <c r="I16" s="189"/>
      <c r="J16" s="14"/>
      <c r="K16" s="161"/>
    </row>
    <row r="17" spans="1:11" ht="15.75" customHeight="1" x14ac:dyDescent="0.35">
      <c r="A17" s="15"/>
      <c r="B17" s="32"/>
      <c r="C17" s="32"/>
      <c r="D17" s="32"/>
      <c r="E17" s="32"/>
      <c r="F17" s="32"/>
      <c r="G17" s="13"/>
      <c r="H17" s="13"/>
      <c r="I17" s="13"/>
      <c r="J17" s="14"/>
      <c r="K17" s="161"/>
    </row>
    <row r="18" spans="1:11" ht="33" customHeight="1" x14ac:dyDescent="0.35">
      <c r="A18" s="15"/>
      <c r="B18" s="328" t="s">
        <v>460</v>
      </c>
      <c r="C18" s="329"/>
      <c r="D18" s="330"/>
      <c r="E18" s="33"/>
      <c r="F18" s="33"/>
      <c r="G18" s="366"/>
      <c r="H18" s="366"/>
      <c r="I18" s="366"/>
      <c r="J18" s="14"/>
      <c r="K18" s="161"/>
    </row>
    <row r="19" spans="1:11" ht="18" customHeight="1" x14ac:dyDescent="0.35">
      <c r="A19" s="15"/>
      <c r="B19" s="182" t="s">
        <v>148</v>
      </c>
      <c r="C19" s="367" t="s">
        <v>352</v>
      </c>
      <c r="D19" s="368"/>
      <c r="E19" s="33"/>
      <c r="F19" s="33"/>
      <c r="G19" s="190"/>
      <c r="H19" s="370"/>
      <c r="I19" s="370"/>
      <c r="J19" s="14"/>
      <c r="K19" s="161"/>
    </row>
    <row r="20" spans="1:11" ht="18" customHeight="1" x14ac:dyDescent="0.35">
      <c r="A20" s="15"/>
      <c r="B20" s="186"/>
      <c r="C20" s="33"/>
      <c r="D20" s="187"/>
      <c r="E20" s="33"/>
      <c r="F20" s="33"/>
      <c r="G20" s="191"/>
      <c r="H20" s="13"/>
      <c r="I20" s="13"/>
      <c r="J20" s="14"/>
      <c r="K20" s="161"/>
    </row>
    <row r="21" spans="1:11" ht="18" customHeight="1" x14ac:dyDescent="0.35">
      <c r="A21" s="15"/>
      <c r="B21" s="182" t="s">
        <v>172</v>
      </c>
      <c r="C21" s="362"/>
      <c r="D21" s="363"/>
      <c r="E21" s="33"/>
      <c r="F21" s="33"/>
      <c r="G21" s="190"/>
      <c r="H21" s="364"/>
      <c r="I21" s="364"/>
      <c r="J21" s="14"/>
      <c r="K21" s="161"/>
    </row>
    <row r="22" spans="1:11" ht="18" customHeight="1" x14ac:dyDescent="0.35">
      <c r="A22" s="15"/>
      <c r="B22" s="186"/>
      <c r="C22" s="33"/>
      <c r="D22" s="187"/>
      <c r="E22" s="33"/>
      <c r="F22" s="33"/>
      <c r="G22" s="191"/>
      <c r="H22" s="13"/>
      <c r="I22" s="13"/>
      <c r="J22" s="14"/>
      <c r="K22" s="161"/>
    </row>
    <row r="23" spans="1:11" ht="46.5" customHeight="1" x14ac:dyDescent="0.35">
      <c r="A23" s="15"/>
      <c r="B23" s="182" t="s">
        <v>173</v>
      </c>
      <c r="C23" s="365"/>
      <c r="D23" s="365"/>
      <c r="E23" s="33"/>
      <c r="F23" s="33"/>
      <c r="G23" s="33"/>
      <c r="H23" s="33"/>
      <c r="I23" s="33"/>
      <c r="J23" s="14"/>
      <c r="K23" s="161"/>
    </row>
    <row r="24" spans="1:11" x14ac:dyDescent="0.35">
      <c r="A24" s="15"/>
      <c r="B24" s="13"/>
      <c r="C24" s="13"/>
      <c r="D24" s="13"/>
      <c r="E24" s="13"/>
      <c r="F24" s="13"/>
      <c r="G24" s="13"/>
      <c r="H24" s="13"/>
      <c r="I24" s="13"/>
      <c r="J24" s="14"/>
      <c r="K24" s="161"/>
    </row>
    <row r="25" spans="1:11" ht="23.25" customHeight="1" x14ac:dyDescent="0.35">
      <c r="A25" s="15"/>
      <c r="B25" s="337" t="s">
        <v>444</v>
      </c>
      <c r="C25" s="338"/>
      <c r="D25" s="338"/>
      <c r="E25" s="338"/>
      <c r="F25" s="338"/>
      <c r="G25" s="338"/>
      <c r="H25" s="338"/>
      <c r="I25" s="339"/>
      <c r="J25" s="14"/>
      <c r="K25" s="161"/>
    </row>
    <row r="26" spans="1:11" ht="63.75" customHeight="1" x14ac:dyDescent="0.35">
      <c r="A26" s="15"/>
      <c r="B26" s="369" t="s">
        <v>445</v>
      </c>
      <c r="C26" s="369"/>
      <c r="D26" s="369"/>
      <c r="E26" s="369"/>
      <c r="F26" s="369"/>
      <c r="G26" s="369"/>
      <c r="H26" s="369"/>
      <c r="I26" s="369"/>
      <c r="J26" s="14"/>
      <c r="K26" s="161"/>
    </row>
    <row r="27" spans="1:11" ht="162" customHeight="1" x14ac:dyDescent="0.35">
      <c r="A27" s="15"/>
      <c r="B27" s="371" t="s">
        <v>463</v>
      </c>
      <c r="C27" s="369"/>
      <c r="D27" s="369"/>
      <c r="E27" s="369"/>
      <c r="F27" s="369"/>
      <c r="G27" s="369"/>
      <c r="H27" s="369"/>
      <c r="I27" s="369"/>
      <c r="J27" s="14"/>
      <c r="K27" s="161"/>
    </row>
    <row r="28" spans="1:11" ht="15.75" customHeight="1" x14ac:dyDescent="0.35">
      <c r="A28" s="15"/>
      <c r="B28" s="192"/>
      <c r="C28" s="193"/>
      <c r="D28" s="193"/>
      <c r="E28" s="193"/>
      <c r="F28" s="193"/>
      <c r="G28" s="193"/>
      <c r="H28" s="193"/>
      <c r="I28" s="193"/>
      <c r="J28" s="14"/>
      <c r="K28" s="161"/>
    </row>
    <row r="29" spans="1:11" ht="23.25" customHeight="1" x14ac:dyDescent="0.35">
      <c r="A29" s="15"/>
      <c r="B29" s="359" t="s">
        <v>446</v>
      </c>
      <c r="C29" s="360"/>
      <c r="D29" s="360"/>
      <c r="E29" s="360"/>
      <c r="F29" s="360"/>
      <c r="G29" s="360"/>
      <c r="H29" s="360"/>
      <c r="I29" s="361"/>
      <c r="J29" s="14"/>
      <c r="K29" s="161"/>
    </row>
    <row r="30" spans="1:11" ht="154.5" customHeight="1" x14ac:dyDescent="0.35">
      <c r="A30" s="15"/>
      <c r="B30" s="346"/>
      <c r="C30" s="347"/>
      <c r="D30" s="347"/>
      <c r="E30" s="347"/>
      <c r="F30" s="347"/>
      <c r="G30" s="347"/>
      <c r="H30" s="347"/>
      <c r="I30" s="348"/>
      <c r="J30" s="14"/>
      <c r="K30" s="161"/>
    </row>
    <row r="31" spans="1:11" ht="26.25" customHeight="1" x14ac:dyDescent="0.35">
      <c r="A31" s="15"/>
      <c r="B31" s="359" t="s">
        <v>447</v>
      </c>
      <c r="C31" s="360"/>
      <c r="D31" s="360"/>
      <c r="E31" s="360"/>
      <c r="F31" s="360"/>
      <c r="G31" s="360"/>
      <c r="H31" s="360"/>
      <c r="I31" s="361"/>
      <c r="J31" s="14"/>
      <c r="K31" s="161"/>
    </row>
    <row r="32" spans="1:11" ht="154.5" customHeight="1" x14ac:dyDescent="0.35">
      <c r="A32" s="15"/>
      <c r="B32" s="346"/>
      <c r="C32" s="347"/>
      <c r="D32" s="347"/>
      <c r="E32" s="347"/>
      <c r="F32" s="347"/>
      <c r="G32" s="347"/>
      <c r="H32" s="347"/>
      <c r="I32" s="348"/>
      <c r="J32" s="14"/>
      <c r="K32" s="161"/>
    </row>
    <row r="33" spans="1:11" ht="25.5" customHeight="1" x14ac:dyDescent="0.35">
      <c r="A33" s="15"/>
      <c r="B33" s="359" t="s">
        <v>448</v>
      </c>
      <c r="C33" s="360"/>
      <c r="D33" s="360"/>
      <c r="E33" s="360"/>
      <c r="F33" s="360"/>
      <c r="G33" s="360"/>
      <c r="H33" s="360"/>
      <c r="I33" s="361"/>
      <c r="J33" s="14"/>
      <c r="K33" s="161"/>
    </row>
    <row r="34" spans="1:11" ht="153.75" customHeight="1" x14ac:dyDescent="0.35">
      <c r="A34" s="15"/>
      <c r="B34" s="346"/>
      <c r="C34" s="347"/>
      <c r="D34" s="347"/>
      <c r="E34" s="347"/>
      <c r="F34" s="347"/>
      <c r="G34" s="347"/>
      <c r="H34" s="347"/>
      <c r="I34" s="348"/>
      <c r="J34" s="14"/>
      <c r="K34" s="161"/>
    </row>
    <row r="35" spans="1:11" ht="20.25" customHeight="1" x14ac:dyDescent="0.35">
      <c r="A35" s="15"/>
      <c r="B35" s="359" t="s">
        <v>449</v>
      </c>
      <c r="C35" s="360"/>
      <c r="D35" s="360"/>
      <c r="E35" s="360"/>
      <c r="F35" s="360"/>
      <c r="G35" s="360"/>
      <c r="H35" s="360"/>
      <c r="I35" s="361"/>
      <c r="J35" s="14"/>
      <c r="K35" s="161"/>
    </row>
    <row r="36" spans="1:11" ht="153.75" customHeight="1" x14ac:dyDescent="0.35">
      <c r="A36" s="15"/>
      <c r="B36" s="346"/>
      <c r="C36" s="347"/>
      <c r="D36" s="347"/>
      <c r="E36" s="347"/>
      <c r="F36" s="347"/>
      <c r="G36" s="347"/>
      <c r="H36" s="347"/>
      <c r="I36" s="348"/>
      <c r="J36" s="14"/>
      <c r="K36" s="161"/>
    </row>
    <row r="37" spans="1:11" ht="23.25" customHeight="1" x14ac:dyDescent="0.35">
      <c r="A37" s="15"/>
      <c r="B37" s="359" t="s">
        <v>450</v>
      </c>
      <c r="C37" s="360"/>
      <c r="D37" s="360"/>
      <c r="E37" s="360"/>
      <c r="F37" s="360"/>
      <c r="G37" s="360"/>
      <c r="H37" s="360"/>
      <c r="I37" s="361"/>
      <c r="J37" s="14"/>
      <c r="K37" s="161"/>
    </row>
    <row r="38" spans="1:11" ht="153.75" customHeight="1" x14ac:dyDescent="0.35">
      <c r="A38" s="15"/>
      <c r="B38" s="346"/>
      <c r="C38" s="347"/>
      <c r="D38" s="347"/>
      <c r="E38" s="347"/>
      <c r="F38" s="347"/>
      <c r="G38" s="347"/>
      <c r="H38" s="347"/>
      <c r="I38" s="348"/>
      <c r="J38" s="14"/>
      <c r="K38" s="161"/>
    </row>
    <row r="39" spans="1:11" ht="23.25" customHeight="1" x14ac:dyDescent="0.35">
      <c r="A39" s="15"/>
      <c r="B39" s="359" t="s">
        <v>451</v>
      </c>
      <c r="C39" s="360"/>
      <c r="D39" s="360"/>
      <c r="E39" s="360"/>
      <c r="F39" s="360"/>
      <c r="G39" s="360"/>
      <c r="H39" s="360"/>
      <c r="I39" s="361"/>
      <c r="J39" s="14"/>
      <c r="K39" s="161"/>
    </row>
    <row r="40" spans="1:11" ht="153.75" customHeight="1" x14ac:dyDescent="0.35">
      <c r="A40" s="15"/>
      <c r="B40" s="346"/>
      <c r="C40" s="347"/>
      <c r="D40" s="347"/>
      <c r="E40" s="347"/>
      <c r="F40" s="347"/>
      <c r="G40" s="347"/>
      <c r="H40" s="347"/>
      <c r="I40" s="348"/>
      <c r="J40" s="14"/>
      <c r="K40" s="161"/>
    </row>
    <row r="41" spans="1:11" ht="21.75" customHeight="1" x14ac:dyDescent="0.35">
      <c r="A41" s="15"/>
      <c r="B41" s="359" t="s">
        <v>478</v>
      </c>
      <c r="C41" s="360"/>
      <c r="D41" s="360"/>
      <c r="E41" s="360"/>
      <c r="F41" s="360"/>
      <c r="G41" s="360"/>
      <c r="H41" s="360"/>
      <c r="I41" s="361"/>
      <c r="J41" s="14"/>
      <c r="K41" s="161"/>
    </row>
    <row r="42" spans="1:11" ht="154.5" customHeight="1" x14ac:dyDescent="0.35">
      <c r="A42" s="15"/>
      <c r="B42" s="346"/>
      <c r="C42" s="347"/>
      <c r="D42" s="347"/>
      <c r="E42" s="347"/>
      <c r="F42" s="347"/>
      <c r="G42" s="347"/>
      <c r="H42" s="347"/>
      <c r="I42" s="348"/>
      <c r="J42" s="14"/>
      <c r="K42" s="161"/>
    </row>
    <row r="43" spans="1:11" ht="21.75" customHeight="1" x14ac:dyDescent="0.35">
      <c r="A43" s="15"/>
      <c r="B43" s="359" t="s">
        <v>452</v>
      </c>
      <c r="C43" s="360"/>
      <c r="D43" s="360"/>
      <c r="E43" s="360"/>
      <c r="F43" s="360"/>
      <c r="G43" s="360"/>
      <c r="H43" s="360"/>
      <c r="I43" s="361"/>
      <c r="J43" s="14"/>
      <c r="K43" s="161"/>
    </row>
    <row r="44" spans="1:11" ht="153.75" customHeight="1" x14ac:dyDescent="0.35">
      <c r="A44" s="15"/>
      <c r="B44" s="346"/>
      <c r="C44" s="347"/>
      <c r="D44" s="347"/>
      <c r="E44" s="347"/>
      <c r="F44" s="347"/>
      <c r="G44" s="347"/>
      <c r="H44" s="347"/>
      <c r="I44" s="348"/>
      <c r="J44" s="14"/>
      <c r="K44" s="161"/>
    </row>
    <row r="45" spans="1:11" ht="21.75" customHeight="1" x14ac:dyDescent="0.35">
      <c r="A45" s="15"/>
      <c r="B45" s="359" t="s">
        <v>453</v>
      </c>
      <c r="C45" s="360"/>
      <c r="D45" s="360"/>
      <c r="E45" s="360"/>
      <c r="F45" s="360"/>
      <c r="G45" s="360"/>
      <c r="H45" s="360"/>
      <c r="I45" s="361"/>
      <c r="J45" s="14"/>
      <c r="K45" s="161"/>
    </row>
    <row r="46" spans="1:11" ht="129" customHeight="1" x14ac:dyDescent="0.35">
      <c r="A46" s="15"/>
      <c r="B46" s="346"/>
      <c r="C46" s="347"/>
      <c r="D46" s="347"/>
      <c r="E46" s="347"/>
      <c r="F46" s="347"/>
      <c r="G46" s="347"/>
      <c r="H46" s="347"/>
      <c r="I46" s="348"/>
      <c r="J46" s="14"/>
      <c r="K46" s="161"/>
    </row>
    <row r="47" spans="1:11" ht="21.75" customHeight="1" x14ac:dyDescent="0.35">
      <c r="A47" s="15"/>
      <c r="B47" s="359" t="s">
        <v>454</v>
      </c>
      <c r="C47" s="360"/>
      <c r="D47" s="360"/>
      <c r="E47" s="360"/>
      <c r="F47" s="360"/>
      <c r="G47" s="360"/>
      <c r="H47" s="360"/>
      <c r="I47" s="361"/>
      <c r="J47" s="14"/>
      <c r="K47" s="161"/>
    </row>
    <row r="48" spans="1:11" ht="154.5" customHeight="1" x14ac:dyDescent="0.35">
      <c r="A48" s="15"/>
      <c r="B48" s="346"/>
      <c r="C48" s="347"/>
      <c r="D48" s="347"/>
      <c r="E48" s="347"/>
      <c r="F48" s="347"/>
      <c r="G48" s="347"/>
      <c r="H48" s="347"/>
      <c r="I48" s="348"/>
      <c r="J48" s="14"/>
      <c r="K48" s="161"/>
    </row>
    <row r="49" spans="1:11" ht="21.75" customHeight="1" x14ac:dyDescent="0.35">
      <c r="A49" s="15"/>
      <c r="B49" s="359" t="s">
        <v>455</v>
      </c>
      <c r="C49" s="360"/>
      <c r="D49" s="360"/>
      <c r="E49" s="360"/>
      <c r="F49" s="360"/>
      <c r="G49" s="360"/>
      <c r="H49" s="360"/>
      <c r="I49" s="361"/>
      <c r="J49" s="14"/>
      <c r="K49" s="161"/>
    </row>
    <row r="50" spans="1:11" ht="182.25" customHeight="1" x14ac:dyDescent="0.35">
      <c r="A50" s="15"/>
      <c r="B50" s="346"/>
      <c r="C50" s="347"/>
      <c r="D50" s="347"/>
      <c r="E50" s="347"/>
      <c r="F50" s="347"/>
      <c r="G50" s="347"/>
      <c r="H50" s="347"/>
      <c r="I50" s="348"/>
      <c r="J50" s="14"/>
      <c r="K50" s="161"/>
    </row>
    <row r="51" spans="1:11" ht="21.75" customHeight="1" x14ac:dyDescent="0.35">
      <c r="A51" s="15"/>
      <c r="B51" s="359" t="s">
        <v>456</v>
      </c>
      <c r="C51" s="360"/>
      <c r="D51" s="360"/>
      <c r="E51" s="360"/>
      <c r="F51" s="360"/>
      <c r="G51" s="360"/>
      <c r="H51" s="360"/>
      <c r="I51" s="361"/>
      <c r="J51" s="14"/>
      <c r="K51" s="161"/>
    </row>
    <row r="52" spans="1:11" ht="153.75" customHeight="1" x14ac:dyDescent="0.35">
      <c r="A52" s="15"/>
      <c r="B52" s="346"/>
      <c r="C52" s="347"/>
      <c r="D52" s="347"/>
      <c r="E52" s="347"/>
      <c r="F52" s="347"/>
      <c r="G52" s="347"/>
      <c r="H52" s="347"/>
      <c r="I52" s="348"/>
      <c r="J52" s="14"/>
      <c r="K52" s="161"/>
    </row>
    <row r="53" spans="1:11" ht="15" thickBot="1" x14ac:dyDescent="0.4">
      <c r="A53" s="16"/>
      <c r="B53" s="17"/>
      <c r="C53" s="17"/>
      <c r="D53" s="17"/>
      <c r="E53" s="17"/>
      <c r="F53" s="17"/>
      <c r="G53" s="17"/>
      <c r="H53" s="17"/>
      <c r="I53" s="17"/>
      <c r="J53" s="18"/>
      <c r="K53" s="161"/>
    </row>
  </sheetData>
  <sheetProtection algorithmName="SHA-512" hashValue="ACAstq33uEhenEdRSJDVhMZDXXkxOBE0x6QA44TgY0x5wG7b+sicDRa6Wh19IQjquAObQPkLPtevhw1tzHNfEA==" saltValue="CdKPUuPwUa61la/DLxBYJg==" spinCount="100000" sheet="1" scenarios="1"/>
  <mergeCells count="52">
    <mergeCell ref="B6:I6"/>
    <mergeCell ref="B27:I27"/>
    <mergeCell ref="A1:J1"/>
    <mergeCell ref="B3:F3"/>
    <mergeCell ref="H3:I3"/>
    <mergeCell ref="B14:C14"/>
    <mergeCell ref="B15:C15"/>
    <mergeCell ref="B12:C12"/>
    <mergeCell ref="B13:C13"/>
    <mergeCell ref="B9:I9"/>
    <mergeCell ref="B10:I10"/>
    <mergeCell ref="B11:C11"/>
    <mergeCell ref="B16:C16"/>
    <mergeCell ref="F16:H16"/>
    <mergeCell ref="B25:I25"/>
    <mergeCell ref="F11:H11"/>
    <mergeCell ref="F12:H12"/>
    <mergeCell ref="F13:H13"/>
    <mergeCell ref="F14:H14"/>
    <mergeCell ref="F15:H15"/>
    <mergeCell ref="H19:I19"/>
    <mergeCell ref="C21:D21"/>
    <mergeCell ref="H21:I21"/>
    <mergeCell ref="C23:D23"/>
    <mergeCell ref="B52:I52"/>
    <mergeCell ref="B18:D18"/>
    <mergeCell ref="G18:I18"/>
    <mergeCell ref="C19:D19"/>
    <mergeCell ref="B43:I43"/>
    <mergeCell ref="B44:I44"/>
    <mergeCell ref="B45:I45"/>
    <mergeCell ref="B46:I46"/>
    <mergeCell ref="B47:I47"/>
    <mergeCell ref="B26:I26"/>
    <mergeCell ref="B29:I29"/>
    <mergeCell ref="B31:I31"/>
    <mergeCell ref="B32:I32"/>
    <mergeCell ref="B50:I50"/>
    <mergeCell ref="B51:I51"/>
    <mergeCell ref="B30:I30"/>
    <mergeCell ref="B35:I35"/>
    <mergeCell ref="B41:I41"/>
    <mergeCell ref="B42:I42"/>
    <mergeCell ref="B39:I39"/>
    <mergeCell ref="B40:I40"/>
    <mergeCell ref="B36:I36"/>
    <mergeCell ref="B38:I38"/>
    <mergeCell ref="B33:I33"/>
    <mergeCell ref="B34:I34"/>
    <mergeCell ref="B37:I37"/>
    <mergeCell ref="B48:I48"/>
    <mergeCell ref="B49:I49"/>
  </mergeCells>
  <conditionalFormatting sqref="D12:E16">
    <cfRule type="containsText" dxfId="28" priority="3" operator="containsText" text="non">
      <formula>NOT(ISERROR(SEARCH("non",D12)))</formula>
    </cfRule>
    <cfRule type="containsText" dxfId="27" priority="4" operator="containsText" text="oui">
      <formula>NOT(ISERROR(SEARCH("oui",D12)))</formula>
    </cfRule>
  </conditionalFormatting>
  <conditionalFormatting sqref="I12:I16">
    <cfRule type="containsText" dxfId="26" priority="1" operator="containsText" text="non">
      <formula>NOT(ISERROR(SEARCH("non",I12)))</formula>
    </cfRule>
    <cfRule type="containsText" dxfId="25" priority="2" operator="containsText" text="oui">
      <formula>NOT(ISERROR(SEARCH("oui",I12)))</formula>
    </cfRule>
  </conditionalFormatting>
  <dataValidations count="4">
    <dataValidation type="list" showInputMessage="1" showErrorMessage="1" sqref="G17" xr:uid="{D067A00E-6776-470C-AB93-10BB3E900866}">
      <formula1>"Avis favorable , Avis défavorable"</formula1>
    </dataValidation>
    <dataValidation type="list" allowBlank="1" showInputMessage="1" showErrorMessage="1" sqref="C5" xr:uid="{DDABEACA-0309-4924-A780-683E0D02B190}">
      <formula1>"01,02,03,04,05,06,07,08,09,10,11,12,13,14,15,16,17,18,19,20,21,22,23,24,25,26,27,28,29,30,31"</formula1>
    </dataValidation>
    <dataValidation type="list" allowBlank="1" showInputMessage="1" showErrorMessage="1" sqref="D5" xr:uid="{C4E887EE-2E02-4270-ABBF-397C98828BF5}">
      <formula1>"janvier,février,mars,avril,mai,juin,juillet,août,septembre,octobre,novembre,décembre"</formula1>
    </dataValidation>
    <dataValidation type="list" allowBlank="1" showInputMessage="1" showErrorMessage="1" sqref="D12:E16 I12:I16" xr:uid="{771701F5-0611-40CF-A488-A55FC4383960}">
      <formula1>"oui,non"</formula1>
    </dataValidation>
  </dataValidations>
  <pageMargins left="0.70866141732283472" right="0.70866141732283472" top="0.35433070866141736" bottom="0.35433070866141736" header="0.31496062992125984" footer="0.31496062992125984"/>
  <pageSetup paperSize="9" scale="80" fitToHeight="0" orientation="portrait" r:id="rId1"/>
  <headerFooter>
    <oddHeader xml:space="preserve">&amp;L
</oddHeader>
    <oddFooter>&amp;LFédération Française de Rugby&amp;C2024-2025&amp;R&amp;P</oddFooter>
  </headerFooter>
  <rowBreaks count="3" manualBreakCount="3">
    <brk id="28" max="16383" man="1"/>
    <brk id="38" max="16383" man="1"/>
    <brk id="4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K44"/>
  <sheetViews>
    <sheetView topLeftCell="A4" zoomScaleNormal="100" workbookViewId="0">
      <selection activeCell="G14" sqref="G14:H14"/>
    </sheetView>
  </sheetViews>
  <sheetFormatPr baseColWidth="10" defaultColWidth="11.453125" defaultRowHeight="14.5" x14ac:dyDescent="0.35"/>
  <cols>
    <col min="1" max="1" width="3.7265625" style="1" customWidth="1"/>
    <col min="2" max="8" width="12.54296875" style="1" customWidth="1"/>
    <col min="9" max="9" width="4" style="1" customWidth="1"/>
    <col min="10" max="10" width="32.81640625" style="1" customWidth="1"/>
    <col min="11" max="16384" width="11.453125" style="1"/>
  </cols>
  <sheetData>
    <row r="1" spans="1:11" ht="40.5" customHeight="1" thickBot="1" x14ac:dyDescent="0.4">
      <c r="A1" s="321" t="s">
        <v>198</v>
      </c>
      <c r="B1" s="322"/>
      <c r="C1" s="322"/>
      <c r="D1" s="322"/>
      <c r="E1" s="322"/>
      <c r="F1" s="322"/>
      <c r="G1" s="322"/>
      <c r="H1" s="322"/>
      <c r="I1" s="323"/>
      <c r="J1" s="161"/>
    </row>
    <row r="2" spans="1:11" ht="16.5" customHeight="1" x14ac:dyDescent="0.35">
      <c r="A2" s="20"/>
      <c r="B2" s="19"/>
      <c r="C2" s="19"/>
      <c r="D2" s="19"/>
      <c r="E2" s="19"/>
      <c r="F2" s="19"/>
      <c r="G2" s="19"/>
      <c r="H2" s="19"/>
      <c r="I2" s="21"/>
      <c r="J2" s="161"/>
    </row>
    <row r="3" spans="1:11" s="12" customFormat="1" ht="28.5" customHeight="1" x14ac:dyDescent="0.35">
      <c r="A3" s="22"/>
      <c r="B3" s="324">
        <f>'1. Fiche identité EDR'!E9</f>
        <v>0</v>
      </c>
      <c r="C3" s="324"/>
      <c r="D3" s="324"/>
      <c r="E3" s="324"/>
      <c r="F3" s="23"/>
      <c r="G3" s="324">
        <f>'1. Fiche identité EDR'!K9</f>
        <v>0</v>
      </c>
      <c r="H3" s="324"/>
      <c r="I3" s="24"/>
      <c r="J3" s="170"/>
    </row>
    <row r="4" spans="1:11" x14ac:dyDescent="0.35">
      <c r="A4" s="15"/>
      <c r="B4" s="13"/>
      <c r="C4" s="13"/>
      <c r="D4" s="13"/>
      <c r="E4" s="13"/>
      <c r="F4" s="13"/>
      <c r="G4" s="13"/>
      <c r="H4" s="13"/>
      <c r="I4" s="14"/>
      <c r="J4" s="161"/>
    </row>
    <row r="5" spans="1:11" s="12" customFormat="1" ht="28.5" customHeight="1" x14ac:dyDescent="0.35">
      <c r="A5" s="22"/>
      <c r="B5" s="324">
        <f>'1. Fiche identité EDR'!E5</f>
        <v>0</v>
      </c>
      <c r="C5" s="324"/>
      <c r="D5" s="324"/>
      <c r="E5" s="324"/>
      <c r="F5" s="23"/>
      <c r="G5" s="324">
        <f>'1. Fiche identité EDR'!K5</f>
        <v>0</v>
      </c>
      <c r="H5" s="324"/>
      <c r="I5" s="25"/>
      <c r="J5" s="170"/>
    </row>
    <row r="6" spans="1:11" x14ac:dyDescent="0.35">
      <c r="A6" s="15"/>
      <c r="B6" s="13"/>
      <c r="C6" s="13"/>
      <c r="D6" s="13"/>
      <c r="E6" s="13"/>
      <c r="F6" s="13"/>
      <c r="G6" s="13"/>
      <c r="H6" s="13"/>
      <c r="I6" s="14"/>
      <c r="J6" s="161"/>
    </row>
    <row r="7" spans="1:11" s="12" customFormat="1" ht="28.5" customHeight="1" x14ac:dyDescent="0.35">
      <c r="A7" s="22"/>
      <c r="B7" s="324">
        <f>'1. Fiche identité EDR'!E7</f>
        <v>0</v>
      </c>
      <c r="C7" s="324"/>
      <c r="D7" s="324"/>
      <c r="E7" s="324"/>
      <c r="F7" s="23"/>
      <c r="G7" s="324">
        <f>'1. Fiche identité EDR'!K7</f>
        <v>0</v>
      </c>
      <c r="H7" s="324"/>
      <c r="I7" s="25"/>
      <c r="J7" s="170"/>
    </row>
    <row r="8" spans="1:11" ht="15" thickBot="1" x14ac:dyDescent="0.4">
      <c r="A8" s="15"/>
      <c r="B8" s="13"/>
      <c r="C8" s="13"/>
      <c r="D8" s="13"/>
      <c r="E8" s="13"/>
      <c r="F8" s="13"/>
      <c r="G8" s="13"/>
      <c r="H8" s="13"/>
      <c r="I8" s="14"/>
      <c r="J8" s="161"/>
    </row>
    <row r="9" spans="1:11" x14ac:dyDescent="0.35">
      <c r="A9" s="20"/>
      <c r="B9" s="58"/>
      <c r="C9" s="26"/>
      <c r="D9" s="26"/>
      <c r="E9" s="26"/>
      <c r="F9" s="26"/>
      <c r="G9" s="26"/>
      <c r="H9" s="26"/>
      <c r="I9" s="27"/>
      <c r="J9" s="161"/>
    </row>
    <row r="10" spans="1:11" ht="18.5" x14ac:dyDescent="0.45">
      <c r="A10" s="15"/>
      <c r="B10" s="376" t="s">
        <v>197</v>
      </c>
      <c r="C10" s="376"/>
      <c r="D10" s="376"/>
      <c r="E10" s="376"/>
      <c r="F10" s="376"/>
      <c r="G10" s="376"/>
      <c r="H10" s="376"/>
      <c r="I10" s="14"/>
      <c r="J10" s="161"/>
    </row>
    <row r="11" spans="1:11" x14ac:dyDescent="0.35">
      <c r="A11" s="15"/>
      <c r="B11" s="32"/>
      <c r="C11" s="13"/>
      <c r="D11" s="13"/>
      <c r="E11" s="13"/>
      <c r="F11" s="32"/>
      <c r="G11" s="13"/>
      <c r="H11" s="13"/>
      <c r="I11" s="14"/>
      <c r="J11" s="161"/>
    </row>
    <row r="12" spans="1:11" ht="27.75" customHeight="1" x14ac:dyDescent="0.35">
      <c r="A12" s="15"/>
      <c r="B12" s="375" t="s">
        <v>476</v>
      </c>
      <c r="C12" s="375"/>
      <c r="D12" s="375"/>
      <c r="E12" s="375"/>
      <c r="F12" s="65"/>
      <c r="G12" s="353" t="str">
        <f>IF('2. Grille Auto Evaluation'!D5=0,"INCOMPLET",IF('2. Grille Auto Evaluation'!D5=1,"1 ETOILE",IF('2. Grille Auto Evaluation'!D5=2,"2 ETOILES",IF('2. Grille Auto Evaluation'!D5=3,"3 ETOILES"))))</f>
        <v>INCOMPLET</v>
      </c>
      <c r="H12" s="354"/>
      <c r="I12" s="14"/>
      <c r="J12" s="161"/>
    </row>
    <row r="13" spans="1:11" x14ac:dyDescent="0.35">
      <c r="A13" s="15"/>
      <c r="B13" s="375"/>
      <c r="C13" s="375"/>
      <c r="D13" s="375"/>
      <c r="E13" s="375"/>
      <c r="F13" s="13"/>
      <c r="G13" s="13"/>
      <c r="H13" s="13"/>
      <c r="I13" s="14"/>
      <c r="J13" s="161"/>
    </row>
    <row r="14" spans="1:11" ht="18" customHeight="1" x14ac:dyDescent="0.35">
      <c r="A14" s="15"/>
      <c r="B14" s="375"/>
      <c r="C14" s="375"/>
      <c r="D14" s="375"/>
      <c r="E14" s="375"/>
      <c r="F14" s="13"/>
      <c r="G14" s="352" t="s">
        <v>503</v>
      </c>
      <c r="H14" s="352"/>
      <c r="I14" s="14"/>
      <c r="J14" s="161"/>
      <c r="K14" s="84"/>
    </row>
    <row r="15" spans="1:11" ht="15" thickBot="1" x14ac:dyDescent="0.4">
      <c r="A15" s="16"/>
      <c r="B15" s="17"/>
      <c r="C15" s="28"/>
      <c r="D15" s="17"/>
      <c r="E15" s="17"/>
      <c r="F15" s="17"/>
      <c r="G15" s="17"/>
      <c r="H15" s="17"/>
      <c r="I15" s="18"/>
      <c r="J15" s="161"/>
    </row>
    <row r="16" spans="1:11" x14ac:dyDescent="0.35">
      <c r="A16" s="20"/>
      <c r="B16" s="58"/>
      <c r="C16" s="26"/>
      <c r="D16" s="26"/>
      <c r="E16" s="26"/>
      <c r="F16" s="26"/>
      <c r="G16" s="26"/>
      <c r="H16" s="26"/>
      <c r="I16" s="27"/>
      <c r="J16" s="161"/>
    </row>
    <row r="17" spans="1:10" ht="18.5" x14ac:dyDescent="0.45">
      <c r="A17" s="15"/>
      <c r="B17" s="376" t="s">
        <v>196</v>
      </c>
      <c r="C17" s="376"/>
      <c r="D17" s="376"/>
      <c r="E17" s="376"/>
      <c r="F17" s="376"/>
      <c r="G17" s="376"/>
      <c r="H17" s="376"/>
      <c r="I17" s="14"/>
      <c r="J17" s="161"/>
    </row>
    <row r="18" spans="1:10" x14ac:dyDescent="0.35">
      <c r="A18" s="15"/>
      <c r="B18" s="32"/>
      <c r="C18" s="13"/>
      <c r="D18" s="13"/>
      <c r="E18" s="13"/>
      <c r="F18" s="32"/>
      <c r="G18" s="13"/>
      <c r="H18" s="13"/>
      <c r="I18" s="14"/>
      <c r="J18" s="161"/>
    </row>
    <row r="19" spans="1:10" x14ac:dyDescent="0.35">
      <c r="A19" s="15"/>
      <c r="B19" s="265" t="s">
        <v>169</v>
      </c>
      <c r="C19" s="265"/>
      <c r="D19" s="265"/>
      <c r="E19" s="265"/>
      <c r="F19" s="13"/>
      <c r="G19" s="335"/>
      <c r="H19" s="335"/>
      <c r="I19" s="29"/>
      <c r="J19" s="161"/>
    </row>
    <row r="20" spans="1:10" x14ac:dyDescent="0.35">
      <c r="A20" s="15"/>
      <c r="B20" s="13"/>
      <c r="C20" s="13"/>
      <c r="D20" s="13"/>
      <c r="E20" s="13"/>
      <c r="F20" s="13"/>
      <c r="G20" s="13"/>
      <c r="H20" s="13"/>
      <c r="I20" s="14"/>
      <c r="J20" s="161"/>
    </row>
    <row r="21" spans="1:10" x14ac:dyDescent="0.35">
      <c r="A21" s="15"/>
      <c r="B21" s="265" t="s">
        <v>170</v>
      </c>
      <c r="C21" s="265"/>
      <c r="D21" s="265"/>
      <c r="E21" s="265"/>
      <c r="F21" s="13"/>
      <c r="G21" s="335"/>
      <c r="H21" s="335"/>
      <c r="I21" s="30"/>
      <c r="J21" s="161"/>
    </row>
    <row r="22" spans="1:10" x14ac:dyDescent="0.35">
      <c r="A22" s="15"/>
      <c r="B22" s="13"/>
      <c r="C22" s="13"/>
      <c r="D22" s="13"/>
      <c r="E22" s="13"/>
      <c r="F22" s="13"/>
      <c r="G22" s="13"/>
      <c r="H22" s="13"/>
      <c r="I22" s="14"/>
      <c r="J22" s="161"/>
    </row>
    <row r="23" spans="1:10" x14ac:dyDescent="0.35">
      <c r="A23" s="15"/>
      <c r="B23" s="265" t="s">
        <v>458</v>
      </c>
      <c r="C23" s="265"/>
      <c r="D23" s="265"/>
      <c r="E23" s="265"/>
      <c r="F23" s="13"/>
      <c r="G23" s="335"/>
      <c r="H23" s="335"/>
      <c r="I23" s="30"/>
      <c r="J23" s="161"/>
    </row>
    <row r="24" spans="1:10" x14ac:dyDescent="0.35">
      <c r="A24" s="15"/>
      <c r="B24" s="13"/>
      <c r="C24" s="13"/>
      <c r="D24" s="13"/>
      <c r="E24" s="13"/>
      <c r="F24" s="13"/>
      <c r="G24" s="13"/>
      <c r="H24" s="13"/>
      <c r="I24" s="14"/>
      <c r="J24" s="161"/>
    </row>
    <row r="25" spans="1:10" x14ac:dyDescent="0.35">
      <c r="A25" s="15"/>
      <c r="B25" s="265" t="s">
        <v>459</v>
      </c>
      <c r="C25" s="265"/>
      <c r="D25" s="265"/>
      <c r="E25" s="265"/>
      <c r="F25" s="13"/>
      <c r="G25" s="335"/>
      <c r="H25" s="335"/>
      <c r="I25" s="30"/>
      <c r="J25" s="161"/>
    </row>
    <row r="26" spans="1:10" ht="15" thickBot="1" x14ac:dyDescent="0.4">
      <c r="A26" s="16"/>
      <c r="B26" s="31"/>
      <c r="C26" s="17"/>
      <c r="D26" s="17"/>
      <c r="E26" s="17"/>
      <c r="F26" s="17"/>
      <c r="G26" s="17"/>
      <c r="H26" s="17"/>
      <c r="I26" s="18"/>
      <c r="J26" s="161"/>
    </row>
    <row r="27" spans="1:10" x14ac:dyDescent="0.35">
      <c r="A27" s="15"/>
      <c r="B27" s="32"/>
      <c r="C27" s="13"/>
      <c r="D27" s="13"/>
      <c r="E27" s="13"/>
      <c r="F27" s="13"/>
      <c r="G27" s="13"/>
      <c r="H27" s="13"/>
      <c r="I27" s="14"/>
      <c r="J27" s="161"/>
    </row>
    <row r="28" spans="1:10" ht="18.5" x14ac:dyDescent="0.45">
      <c r="A28" s="15"/>
      <c r="B28" s="376" t="s">
        <v>194</v>
      </c>
      <c r="C28" s="376"/>
      <c r="D28" s="376"/>
      <c r="E28" s="376"/>
      <c r="F28" s="376"/>
      <c r="G28" s="376"/>
      <c r="H28" s="376"/>
      <c r="I28" s="14"/>
      <c r="J28" s="161"/>
    </row>
    <row r="29" spans="1:10" x14ac:dyDescent="0.35">
      <c r="A29" s="15"/>
      <c r="B29" s="32"/>
      <c r="C29" s="13"/>
      <c r="D29" s="13"/>
      <c r="E29" s="13"/>
      <c r="F29" s="32"/>
      <c r="G29" s="13"/>
      <c r="H29" s="13"/>
      <c r="I29" s="14"/>
      <c r="J29" s="161"/>
    </row>
    <row r="30" spans="1:10" ht="21.75" customHeight="1" x14ac:dyDescent="0.35">
      <c r="A30" s="15"/>
      <c r="B30" s="384" t="s">
        <v>140</v>
      </c>
      <c r="C30" s="384"/>
      <c r="D30" s="384"/>
      <c r="E30" s="57"/>
      <c r="F30" s="384" t="s">
        <v>403</v>
      </c>
      <c r="G30" s="384"/>
      <c r="H30" s="384"/>
      <c r="I30" s="14"/>
      <c r="J30" s="161"/>
    </row>
    <row r="31" spans="1:10" x14ac:dyDescent="0.35">
      <c r="A31" s="15"/>
      <c r="B31" s="32"/>
      <c r="C31" s="13"/>
      <c r="D31" s="13"/>
      <c r="E31" s="13"/>
      <c r="F31" s="32"/>
      <c r="G31" s="13"/>
      <c r="H31" s="13"/>
      <c r="I31" s="14"/>
      <c r="J31" s="161"/>
    </row>
    <row r="32" spans="1:10" ht="21.75" customHeight="1" x14ac:dyDescent="0.35">
      <c r="A32" s="15"/>
      <c r="B32" s="336"/>
      <c r="C32" s="336"/>
      <c r="D32" s="336"/>
      <c r="E32" s="57"/>
      <c r="F32" s="336"/>
      <c r="G32" s="336"/>
      <c r="H32" s="336"/>
      <c r="I32" s="14"/>
      <c r="J32" s="161"/>
    </row>
    <row r="33" spans="1:10" x14ac:dyDescent="0.35">
      <c r="A33" s="15"/>
      <c r="B33" s="32"/>
      <c r="C33" s="13"/>
      <c r="D33" s="13"/>
      <c r="E33" s="13"/>
      <c r="F33" s="32"/>
      <c r="G33" s="13"/>
      <c r="H33" s="13"/>
      <c r="I33" s="14"/>
      <c r="J33" s="161"/>
    </row>
    <row r="34" spans="1:10" ht="19.5" customHeight="1" x14ac:dyDescent="0.35">
      <c r="A34" s="15"/>
      <c r="B34" s="328" t="s">
        <v>174</v>
      </c>
      <c r="C34" s="329"/>
      <c r="D34" s="330"/>
      <c r="E34" s="33"/>
      <c r="F34" s="328" t="s">
        <v>174</v>
      </c>
      <c r="G34" s="329"/>
      <c r="H34" s="330"/>
      <c r="I34" s="14"/>
      <c r="J34" s="161"/>
    </row>
    <row r="35" spans="1:10" x14ac:dyDescent="0.35">
      <c r="A35" s="15"/>
      <c r="B35" s="44" t="s">
        <v>148</v>
      </c>
      <c r="C35" s="331"/>
      <c r="D35" s="332"/>
      <c r="E35" s="13"/>
      <c r="F35" s="44" t="s">
        <v>148</v>
      </c>
      <c r="G35" s="331"/>
      <c r="H35" s="332"/>
      <c r="I35" s="14"/>
      <c r="J35" s="161"/>
    </row>
    <row r="36" spans="1:10" x14ac:dyDescent="0.35">
      <c r="A36" s="15"/>
      <c r="B36" s="34"/>
      <c r="C36" s="13"/>
      <c r="D36" s="35"/>
      <c r="E36" s="13"/>
      <c r="F36" s="34"/>
      <c r="G36" s="13"/>
      <c r="H36" s="35"/>
      <c r="I36" s="14"/>
      <c r="J36" s="161"/>
    </row>
    <row r="37" spans="1:10" x14ac:dyDescent="0.35">
      <c r="A37" s="15"/>
      <c r="B37" s="44" t="s">
        <v>195</v>
      </c>
      <c r="C37" s="333"/>
      <c r="D37" s="334"/>
      <c r="E37" s="13"/>
      <c r="F37" s="44" t="s">
        <v>195</v>
      </c>
      <c r="G37" s="333"/>
      <c r="H37" s="334"/>
      <c r="I37" s="14"/>
      <c r="J37" s="161"/>
    </row>
    <row r="38" spans="1:10" x14ac:dyDescent="0.35">
      <c r="A38" s="15"/>
      <c r="B38" s="34"/>
      <c r="C38" s="13"/>
      <c r="D38" s="35"/>
      <c r="E38" s="13"/>
      <c r="F38" s="34"/>
      <c r="G38" s="13"/>
      <c r="H38" s="35"/>
      <c r="I38" s="14"/>
      <c r="J38" s="161"/>
    </row>
    <row r="39" spans="1:10" ht="37.5" customHeight="1" x14ac:dyDescent="0.35">
      <c r="A39" s="15"/>
      <c r="B39" s="184" t="s">
        <v>427</v>
      </c>
      <c r="C39" s="335"/>
      <c r="D39" s="335"/>
      <c r="E39" s="13"/>
      <c r="F39" s="184" t="s">
        <v>428</v>
      </c>
      <c r="G39" s="335"/>
      <c r="H39" s="335"/>
      <c r="I39" s="14"/>
      <c r="J39" s="161"/>
    </row>
    <row r="40" spans="1:10" ht="9.75" customHeight="1" x14ac:dyDescent="0.35">
      <c r="A40" s="15"/>
      <c r="B40" s="36"/>
      <c r="C40" s="32"/>
      <c r="D40" s="32"/>
      <c r="E40" s="13"/>
      <c r="F40" s="36"/>
      <c r="G40" s="32"/>
      <c r="H40" s="32"/>
      <c r="I40" s="14"/>
      <c r="J40" s="161"/>
    </row>
    <row r="41" spans="1:10" x14ac:dyDescent="0.35">
      <c r="A41" s="15"/>
      <c r="B41" s="263" t="s">
        <v>177</v>
      </c>
      <c r="C41" s="358"/>
      <c r="D41" s="264"/>
      <c r="E41" s="333"/>
      <c r="F41" s="383"/>
      <c r="G41" s="383"/>
      <c r="H41" s="334"/>
      <c r="I41" s="14"/>
      <c r="J41" s="161"/>
    </row>
    <row r="42" spans="1:10" ht="15" thickBot="1" x14ac:dyDescent="0.4">
      <c r="A42" s="15"/>
      <c r="B42" s="32"/>
      <c r="C42" s="32"/>
      <c r="D42" s="32"/>
      <c r="E42" s="13"/>
      <c r="F42" s="13"/>
      <c r="G42" s="32"/>
      <c r="H42" s="32"/>
      <c r="I42" s="14"/>
      <c r="J42" s="161"/>
    </row>
    <row r="43" spans="1:10" x14ac:dyDescent="0.35">
      <c r="A43" s="377" t="s">
        <v>411</v>
      </c>
      <c r="B43" s="378"/>
      <c r="C43" s="378"/>
      <c r="D43" s="378"/>
      <c r="E43" s="378"/>
      <c r="F43" s="378"/>
      <c r="G43" s="378"/>
      <c r="H43" s="378"/>
      <c r="I43" s="379"/>
      <c r="J43" s="161"/>
    </row>
    <row r="44" spans="1:10" ht="12" customHeight="1" thickBot="1" x14ac:dyDescent="0.4">
      <c r="A44" s="380"/>
      <c r="B44" s="381"/>
      <c r="C44" s="381"/>
      <c r="D44" s="381"/>
      <c r="E44" s="381"/>
      <c r="F44" s="381"/>
      <c r="G44" s="381"/>
      <c r="H44" s="381"/>
      <c r="I44" s="382"/>
      <c r="J44" s="161"/>
    </row>
  </sheetData>
  <sheetProtection algorithmName="SHA-512" hashValue="IYfFzKkRpe94owoWPAZgPuF7jf2uU2xmyaxdsHZzcNOQWWDaF9Ly8Rppx4GBJMQ3ExbNL+p9iyGCw//U3NJw2A==" saltValue="o3OCssRYwzqegXW1y6p3zA==" spinCount="100000" sheet="1" scenarios="1"/>
  <mergeCells count="36">
    <mergeCell ref="G37:H37"/>
    <mergeCell ref="B41:D41"/>
    <mergeCell ref="G5:H5"/>
    <mergeCell ref="G7:H7"/>
    <mergeCell ref="G19:H19"/>
    <mergeCell ref="G21:H21"/>
    <mergeCell ref="G23:H23"/>
    <mergeCell ref="B23:E23"/>
    <mergeCell ref="A43:I44"/>
    <mergeCell ref="B34:D34"/>
    <mergeCell ref="F34:H34"/>
    <mergeCell ref="B25:E25"/>
    <mergeCell ref="G25:H25"/>
    <mergeCell ref="B32:D32"/>
    <mergeCell ref="F32:H32"/>
    <mergeCell ref="E41:H41"/>
    <mergeCell ref="G39:H39"/>
    <mergeCell ref="C35:D35"/>
    <mergeCell ref="C37:D37"/>
    <mergeCell ref="C39:D39"/>
    <mergeCell ref="B30:D30"/>
    <mergeCell ref="F30:H30"/>
    <mergeCell ref="G35:H35"/>
    <mergeCell ref="B28:H28"/>
    <mergeCell ref="A1:I1"/>
    <mergeCell ref="B19:E19"/>
    <mergeCell ref="B21:E21"/>
    <mergeCell ref="G14:H14"/>
    <mergeCell ref="B3:E3"/>
    <mergeCell ref="B5:E5"/>
    <mergeCell ref="B7:E7"/>
    <mergeCell ref="G3:H3"/>
    <mergeCell ref="B12:E14"/>
    <mergeCell ref="B17:H17"/>
    <mergeCell ref="B10:H10"/>
    <mergeCell ref="G12:H12"/>
  </mergeCells>
  <conditionalFormatting sqref="B32">
    <cfRule type="containsText" dxfId="24" priority="15" operator="containsText" text="Avis défavorable">
      <formula>NOT(ISERROR(SEARCH("Avis défavorable",B32)))</formula>
    </cfRule>
    <cfRule type="containsText" dxfId="23" priority="16" operator="containsText" text="Avis favorable ">
      <formula>NOT(ISERROR(SEARCH("Avis favorable ",B32)))</formula>
    </cfRule>
  </conditionalFormatting>
  <conditionalFormatting sqref="F32">
    <cfRule type="containsText" dxfId="22" priority="13" operator="containsText" text="Avis défavorable">
      <formula>NOT(ISERROR(SEARCH("Avis défavorable",F32)))</formula>
    </cfRule>
    <cfRule type="containsText" dxfId="21" priority="14" operator="containsText" text="Avis favorable ">
      <formula>NOT(ISERROR(SEARCH("Avis favorable ",F32)))</formula>
    </cfRule>
  </conditionalFormatting>
  <conditionalFormatting sqref="G12:H12">
    <cfRule type="cellIs" dxfId="20" priority="5" operator="equal">
      <formula>"3 ETOILES"</formula>
    </cfRule>
    <cfRule type="cellIs" dxfId="19" priority="6" operator="equal">
      <formula>"2 ETOILES"</formula>
    </cfRule>
    <cfRule type="cellIs" dxfId="18" priority="7" operator="equal">
      <formula>"1 ETOILE"</formula>
    </cfRule>
    <cfRule type="cellIs" dxfId="17" priority="8" operator="equal">
      <formula>"COMPLET"</formula>
    </cfRule>
    <cfRule type="cellIs" dxfId="16" priority="9" operator="equal">
      <formula>"INCOMPLET"</formula>
    </cfRule>
  </conditionalFormatting>
  <conditionalFormatting sqref="G19:H19">
    <cfRule type="containsText" dxfId="15" priority="35" operator="containsText" text="Non valide">
      <formula>NOT(ISERROR(SEARCH("Non valide",G19)))</formula>
    </cfRule>
    <cfRule type="containsText" dxfId="14" priority="36" operator="containsText" text="Valide">
      <formula>NOT(ISERROR(SEARCH("Valide",G19)))</formula>
    </cfRule>
    <cfRule type="containsText" dxfId="13" priority="45" operator="containsText" text="Non renseigné">
      <formula>NOT(ISERROR(SEARCH("Non renseigné",G19)))</formula>
    </cfRule>
    <cfRule type="containsText" dxfId="12" priority="46" operator="containsText" text="Renseigné ">
      <formula>NOT(ISERROR(SEARCH("Renseigné ",G19)))</formula>
    </cfRule>
  </conditionalFormatting>
  <conditionalFormatting sqref="G21:H21">
    <cfRule type="containsText" dxfId="11" priority="27" operator="containsText" text="Non valide">
      <formula>NOT(ISERROR(SEARCH("Non valide",G21)))</formula>
    </cfRule>
    <cfRule type="containsText" dxfId="10" priority="28" operator="containsText" text="Valide">
      <formula>NOT(ISERROR(SEARCH("Valide",G21)))</formula>
    </cfRule>
    <cfRule type="containsText" dxfId="9" priority="29" operator="containsText" text="Non renseigné">
      <formula>NOT(ISERROR(SEARCH("Non renseigné",G21)))</formula>
    </cfRule>
    <cfRule type="containsText" dxfId="8" priority="30" operator="containsText" text="Renseigné ">
      <formula>NOT(ISERROR(SEARCH("Renseigné ",G21)))</formula>
    </cfRule>
  </conditionalFormatting>
  <conditionalFormatting sqref="G23:H23">
    <cfRule type="containsText" dxfId="7" priority="23" operator="containsText" text="Non valide">
      <formula>NOT(ISERROR(SEARCH("Non valide",G23)))</formula>
    </cfRule>
    <cfRule type="containsText" dxfId="6" priority="24" operator="containsText" text="Valide">
      <formula>NOT(ISERROR(SEARCH("Valide",G23)))</formula>
    </cfRule>
    <cfRule type="containsText" dxfId="5" priority="25" operator="containsText" text="Non renseigné">
      <formula>NOT(ISERROR(SEARCH("Non renseigné",G23)))</formula>
    </cfRule>
    <cfRule type="containsText" dxfId="4" priority="26" operator="containsText" text="Renseigné ">
      <formula>NOT(ISERROR(SEARCH("Renseigné ",G23)))</formula>
    </cfRule>
  </conditionalFormatting>
  <conditionalFormatting sqref="G25:H25">
    <cfRule type="containsText" dxfId="3" priority="19" operator="containsText" text="Non valide">
      <formula>NOT(ISERROR(SEARCH("Non valide",G25)))</formula>
    </cfRule>
    <cfRule type="containsText" dxfId="2" priority="20" operator="containsText" text="Valide">
      <formula>NOT(ISERROR(SEARCH("Valide",G25)))</formula>
    </cfRule>
    <cfRule type="containsText" dxfId="1" priority="21" operator="containsText" text="Non renseigné">
      <formula>NOT(ISERROR(SEARCH("Non renseigné",G25)))</formula>
    </cfRule>
    <cfRule type="containsText" dxfId="0" priority="22" operator="containsText" text="Renseigné ">
      <formula>NOT(ISERROR(SEARCH("Renseigné ",G25)))</formula>
    </cfRule>
  </conditionalFormatting>
  <dataValidations count="6">
    <dataValidation type="list" allowBlank="1" showInputMessage="1" showErrorMessage="1" sqref="C15" xr:uid="{00000000-0002-0000-0400-000000000000}">
      <formula1>"01,02,03,04,05,06,07,08,09,10,11,12,13,14,15,16,17,18,19,20,21,22,23,24,25,26,27,28,29,30,31"</formula1>
    </dataValidation>
    <dataValidation type="list" allowBlank="1" showInputMessage="1" showErrorMessage="1" sqref="D15" xr:uid="{00000000-0002-0000-0400-000001000000}">
      <formula1>"janvier,février,mars,avril,mai,juin,juillet,août,septembre,octobre,novembre,décembre"</formula1>
    </dataValidation>
    <dataValidation type="list" showInputMessage="1" showErrorMessage="1" sqref="B32:B33 F32:F33" xr:uid="{00000000-0002-0000-0400-000002000000}">
      <formula1>"Avis favorable , Avis défavorable"</formula1>
    </dataValidation>
    <dataValidation type="list" allowBlank="1" showInputMessage="1" showErrorMessage="1" sqref="G14:H14" xr:uid="{00000000-0002-0000-0400-000003000000}">
      <formula1>"Saison en cours,,2023-2024,2024-2025"</formula1>
    </dataValidation>
    <dataValidation type="list" showInputMessage="1" showErrorMessage="1" sqref="G19:H19 G21:H21 G23:H23 G25:H25" xr:uid="{00000000-0002-0000-0400-000004000000}">
      <formula1>"Valide,Non valide"</formula1>
    </dataValidation>
    <dataValidation type="list" allowBlank="1" showInputMessage="1" showErrorMessage="1" sqref="B12:E14" xr:uid="{00000000-0002-0000-0400-000005000000}">
      <formula1>"Selectionner labellisation ou renouvellement , LABELLISATION,  RENOUVELLEMENT"</formula1>
    </dataValidation>
  </dataValidations>
  <pageMargins left="0.23622047244094491" right="0.23622047244094491" top="0.35433070866141736" bottom="0.35433070866141736" header="0.31496062992125984" footer="0.31496062992125984"/>
  <pageSetup paperSize="9" orientation="portrait" r:id="rId1"/>
  <headerFooter>
    <oddHeader>&amp;L4. Synthèse du dossier</oddHeader>
    <oddFooter>&amp;LFédération Française de Rugby&amp;C2024-2025&amp;R&amp;P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15</vt:i4>
      </vt:variant>
    </vt:vector>
  </HeadingPairs>
  <TitlesOfParts>
    <vt:vector size="21" baseType="lpstr">
      <vt:lpstr>Présentation</vt:lpstr>
      <vt:lpstr>1. Fiche identité EDR</vt:lpstr>
      <vt:lpstr>2. Grille Auto Evaluation</vt:lpstr>
      <vt:lpstr>3. Compte rendu</vt:lpstr>
      <vt:lpstr>4. Projet pédagogique</vt:lpstr>
      <vt:lpstr>5. Synthèse</vt:lpstr>
      <vt:lpstr>'1. Fiche identité EDR'!Impression_des_titres</vt:lpstr>
      <vt:lpstr>'2. Grille Auto Evaluation'!Impression_des_titres</vt:lpstr>
      <vt:lpstr>'3. Compte rendu'!Impression_des_titres</vt:lpstr>
      <vt:lpstr>'4. Projet pédagogique'!Impression_des_titres</vt:lpstr>
      <vt:lpstr>'1. Fiche identité EDR'!Print_Area</vt:lpstr>
      <vt:lpstr>'2. Grille Auto Evaluation'!Print_Area</vt:lpstr>
      <vt:lpstr>'3. Compte rendu'!Print_Area</vt:lpstr>
      <vt:lpstr>'4. Projet pédagogique'!Print_Area</vt:lpstr>
      <vt:lpstr>'5. Synthèse'!Print_Area</vt:lpstr>
      <vt:lpstr>Présentation!Print_Area</vt:lpstr>
      <vt:lpstr>'1. Fiche identité EDR'!Zone_d_impression</vt:lpstr>
      <vt:lpstr>'2. Grille Auto Evaluation'!Zone_d_impression</vt:lpstr>
      <vt:lpstr>'3. Compte rendu'!Zone_d_impression</vt:lpstr>
      <vt:lpstr>'4. Projet pédagogique'!Zone_d_impression</vt:lpstr>
      <vt:lpstr>'5. 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Achard</dc:creator>
  <cp:lastModifiedBy>Florence Achard</cp:lastModifiedBy>
  <cp:lastPrinted>2020-12-15T09:10:20Z</cp:lastPrinted>
  <dcterms:created xsi:type="dcterms:W3CDTF">2017-10-10T12:34:12Z</dcterms:created>
  <dcterms:modified xsi:type="dcterms:W3CDTF">2024-07-09T14:32:18Z</dcterms:modified>
</cp:coreProperties>
</file>